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OVZ\03 Zakázky 2022\63522126 ...Opravy komponentů sdělovacích zařízení OŘ Ostrava - oblast OLC - VD\01_ZD\"/>
    </mc:Choice>
  </mc:AlternateContent>
  <bookViews>
    <workbookView xWindow="0" yWindow="0" windowWidth="25725" windowHeight="8100"/>
  </bookViews>
  <sheets>
    <sheet name="Rekapitulace stavby" sheetId="1" r:id="rId1"/>
    <sheet name="01 - Sborník ÚOŽI" sheetId="2" r:id="rId2"/>
    <sheet name="02 - ÚRS" sheetId="3" r:id="rId3"/>
    <sheet name="03 - VRN+VON " sheetId="4" r:id="rId4"/>
    <sheet name="Pokyny pro vyplnění" sheetId="5" r:id="rId5"/>
  </sheets>
  <definedNames>
    <definedName name="_xlnm._FilterDatabase" localSheetId="1" hidden="1">'01 - Sborník ÚOŽI'!$C$85:$K$560</definedName>
    <definedName name="_xlnm._FilterDatabase" localSheetId="2" hidden="1">'02 - ÚRS'!$C$90:$K$129</definedName>
    <definedName name="_xlnm._FilterDatabase" localSheetId="3" hidden="1">'03 - VRN+VON '!$C$86:$K$94</definedName>
    <definedName name="_xlnm.Print_Titles" localSheetId="1">'01 - Sborník ÚOŽI'!$85:$85</definedName>
    <definedName name="_xlnm.Print_Titles" localSheetId="2">'02 - ÚRS'!$90:$90</definedName>
    <definedName name="_xlnm.Print_Titles" localSheetId="3">'03 - VRN+VON '!$86:$86</definedName>
    <definedName name="_xlnm.Print_Titles" localSheetId="0">'Rekapitulace stavby'!$52:$52</definedName>
    <definedName name="_xlnm.Print_Area" localSheetId="1">'01 - Sborník ÚOŽI'!$C$4:$J$41,'01 - Sborník ÚOŽI'!$C$47:$J$65,'01 - Sborník ÚOŽI'!$C$71:$K$560</definedName>
    <definedName name="_xlnm.Print_Area" localSheetId="2">'02 - ÚRS'!$C$4:$J$41,'02 - ÚRS'!$C$47:$J$70,'02 - ÚRS'!$C$76:$K$129</definedName>
    <definedName name="_xlnm.Print_Area" localSheetId="3">'03 - VRN+VON '!$C$4:$J$41,'03 - VRN+VON '!$C$47:$J$66,'03 - VRN+VON '!$C$72:$K$94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58" i="1"/>
  <c r="J37" i="4"/>
  <c r="AX58" i="1" s="1"/>
  <c r="BI94" i="4"/>
  <c r="BH94" i="4"/>
  <c r="BG94" i="4"/>
  <c r="BF94" i="4"/>
  <c r="T94" i="4"/>
  <c r="T93" i="4"/>
  <c r="R94" i="4"/>
  <c r="R93" i="4"/>
  <c r="P94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T88" i="4" s="1"/>
  <c r="T87" i="4" s="1"/>
  <c r="R90" i="4"/>
  <c r="R88" i="4" s="1"/>
  <c r="R87" i="4" s="1"/>
  <c r="P90" i="4"/>
  <c r="BI89" i="4"/>
  <c r="BH89" i="4"/>
  <c r="BG89" i="4"/>
  <c r="BF89" i="4"/>
  <c r="T89" i="4"/>
  <c r="R89" i="4"/>
  <c r="P89" i="4"/>
  <c r="P88" i="4" s="1"/>
  <c r="P87" i="4" s="1"/>
  <c r="AU58" i="1" s="1"/>
  <c r="J84" i="4"/>
  <c r="J83" i="4"/>
  <c r="F83" i="4"/>
  <c r="F81" i="4"/>
  <c r="E79" i="4"/>
  <c r="J59" i="4"/>
  <c r="J58" i="4"/>
  <c r="F58" i="4"/>
  <c r="F56" i="4"/>
  <c r="E54" i="4"/>
  <c r="J20" i="4"/>
  <c r="E20" i="4"/>
  <c r="F84" i="4" s="1"/>
  <c r="J19" i="4"/>
  <c r="J14" i="4"/>
  <c r="J56" i="4" s="1"/>
  <c r="E7" i="4"/>
  <c r="E75" i="4" s="1"/>
  <c r="J96" i="3"/>
  <c r="J39" i="3"/>
  <c r="J38" i="3"/>
  <c r="AY57" i="1" s="1"/>
  <c r="J37" i="3"/>
  <c r="AX57" i="1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8" i="3"/>
  <c r="BH98" i="3"/>
  <c r="BG98" i="3"/>
  <c r="BF98" i="3"/>
  <c r="T98" i="3"/>
  <c r="T97" i="3" s="1"/>
  <c r="R98" i="3"/>
  <c r="R97" i="3"/>
  <c r="P98" i="3"/>
  <c r="P97" i="3" s="1"/>
  <c r="P92" i="3" s="1"/>
  <c r="J66" i="3"/>
  <c r="BI94" i="3"/>
  <c r="BH94" i="3"/>
  <c r="BG94" i="3"/>
  <c r="BF94" i="3"/>
  <c r="T94" i="3"/>
  <c r="T93" i="3"/>
  <c r="R94" i="3"/>
  <c r="R93" i="3"/>
  <c r="R92" i="3" s="1"/>
  <c r="P94" i="3"/>
  <c r="P93" i="3"/>
  <c r="J88" i="3"/>
  <c r="J87" i="3"/>
  <c r="F87" i="3"/>
  <c r="F85" i="3"/>
  <c r="E83" i="3"/>
  <c r="J59" i="3"/>
  <c r="J58" i="3"/>
  <c r="F58" i="3"/>
  <c r="F56" i="3"/>
  <c r="E54" i="3"/>
  <c r="J20" i="3"/>
  <c r="E20" i="3"/>
  <c r="F59" i="3" s="1"/>
  <c r="J19" i="3"/>
  <c r="J14" i="3"/>
  <c r="J85" i="3" s="1"/>
  <c r="E7" i="3"/>
  <c r="E79" i="3" s="1"/>
  <c r="J39" i="2"/>
  <c r="J38" i="2"/>
  <c r="AY56" i="1" s="1"/>
  <c r="J37" i="2"/>
  <c r="AX56" i="1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J83" i="2"/>
  <c r="J82" i="2"/>
  <c r="F82" i="2"/>
  <c r="F80" i="2"/>
  <c r="E78" i="2"/>
  <c r="J59" i="2"/>
  <c r="J58" i="2"/>
  <c r="F58" i="2"/>
  <c r="F56" i="2"/>
  <c r="E54" i="2"/>
  <c r="J20" i="2"/>
  <c r="E20" i="2"/>
  <c r="F83" i="2"/>
  <c r="J19" i="2"/>
  <c r="J14" i="2"/>
  <c r="J56" i="2" s="1"/>
  <c r="E7" i="2"/>
  <c r="E50" i="2"/>
  <c r="L50" i="1"/>
  <c r="AM50" i="1"/>
  <c r="AM49" i="1"/>
  <c r="L49" i="1"/>
  <c r="AM47" i="1"/>
  <c r="L47" i="1"/>
  <c r="L45" i="1"/>
  <c r="L44" i="1"/>
  <c r="J436" i="2"/>
  <c r="BK441" i="2"/>
  <c r="J123" i="2"/>
  <c r="J392" i="2"/>
  <c r="J438" i="2"/>
  <c r="BK131" i="2"/>
  <c r="BK346" i="2"/>
  <c r="J137" i="2"/>
  <c r="BK420" i="2"/>
  <c r="BK299" i="2"/>
  <c r="J158" i="2"/>
  <c r="BK399" i="2"/>
  <c r="BK229" i="2"/>
  <c r="J529" i="2"/>
  <c r="BK271" i="2"/>
  <c r="BK165" i="2"/>
  <c r="J548" i="2"/>
  <c r="BK342" i="2"/>
  <c r="BK498" i="2"/>
  <c r="BK162" i="2"/>
  <c r="BK313" i="2"/>
  <c r="BK381" i="2"/>
  <c r="BK137" i="2"/>
  <c r="BK187" i="2"/>
  <c r="J541" i="2"/>
  <c r="BK350" i="2"/>
  <c r="J549" i="2"/>
  <c r="BK316" i="2"/>
  <c r="BK188" i="2"/>
  <c r="BK485" i="2"/>
  <c r="BK364" i="2"/>
  <c r="J423" i="2"/>
  <c r="BK158" i="2"/>
  <c r="J120" i="3"/>
  <c r="J89" i="4"/>
  <c r="J379" i="2"/>
  <c r="J228" i="2"/>
  <c r="J547" i="2"/>
  <c r="BK341" i="2"/>
  <c r="J250" i="2"/>
  <c r="J118" i="2"/>
  <c r="BK284" i="2"/>
  <c r="BK401" i="2"/>
  <c r="J273" i="2"/>
  <c r="J248" i="2"/>
  <c r="BK119" i="2"/>
  <c r="BK370" i="2"/>
  <c r="J196" i="2"/>
  <c r="J482" i="2"/>
  <c r="J359" i="2"/>
  <c r="BK226" i="2"/>
  <c r="J542" i="2"/>
  <c r="BK294" i="2"/>
  <c r="BK126" i="2"/>
  <c r="BK508" i="2"/>
  <c r="J389" i="2"/>
  <c r="BK257" i="2"/>
  <c r="J117" i="2"/>
  <c r="J459" i="2"/>
  <c r="J268" i="2"/>
  <c r="J159" i="2"/>
  <c r="BK436" i="2"/>
  <c r="J500" i="2"/>
  <c r="BK400" i="2"/>
  <c r="J532" i="2"/>
  <c r="BK183" i="2"/>
  <c r="J385" i="2"/>
  <c r="J104" i="2"/>
  <c r="BK280" i="2"/>
  <c r="BK467" i="2"/>
  <c r="J289" i="2"/>
  <c r="BK291" i="2"/>
  <c r="J141" i="2"/>
  <c r="BK249" i="2"/>
  <c r="BK107" i="2"/>
  <c r="BK406" i="2"/>
  <c r="J282" i="2"/>
  <c r="BK186" i="2"/>
  <c r="BK540" i="2"/>
  <c r="BK310" i="2"/>
  <c r="BK135" i="2"/>
  <c r="BK94" i="3"/>
  <c r="BK474" i="2"/>
  <c r="BK373" i="2"/>
  <c r="BK272" i="2"/>
  <c r="BK150" i="2"/>
  <c r="BK492" i="2"/>
  <c r="J306" i="2"/>
  <c r="J288" i="2"/>
  <c r="J132" i="2"/>
  <c r="J303" i="2"/>
  <c r="BK93" i="2"/>
  <c r="BK407" i="2"/>
  <c r="J199" i="2"/>
  <c r="BK506" i="2"/>
  <c r="BK217" i="2"/>
  <c r="BK106" i="3"/>
  <c r="J382" i="2"/>
  <c r="BK161" i="2"/>
  <c r="BK129" i="2"/>
  <c r="BK453" i="2"/>
  <c r="J202" i="2"/>
  <c r="J483" i="2"/>
  <c r="BK385" i="2"/>
  <c r="BK262" i="2"/>
  <c r="BK355" i="2"/>
  <c r="BK182" i="2"/>
  <c r="J519" i="2"/>
  <c r="BK368" i="2"/>
  <c r="J210" i="2"/>
  <c r="BK502" i="2"/>
  <c r="BK371" i="2"/>
  <c r="J173" i="2"/>
  <c r="BK482" i="2"/>
  <c r="J206" i="2"/>
  <c r="J129" i="3"/>
  <c r="BK91" i="4"/>
  <c r="BK333" i="2"/>
  <c r="BK101" i="2"/>
  <c r="J207" i="2"/>
  <c r="BK459" i="2"/>
  <c r="J262" i="2"/>
  <c r="BK419" i="2"/>
  <c r="BK231" i="2"/>
  <c r="J501" i="2"/>
  <c r="J243" i="2"/>
  <c r="J506" i="2"/>
  <c r="BK244" i="2"/>
  <c r="BK473" i="2"/>
  <c r="BK351" i="2"/>
  <c r="BK193" i="2"/>
  <c r="BK554" i="2"/>
  <c r="J222" i="2"/>
  <c r="BK435" i="2"/>
  <c r="BK97" i="2"/>
  <c r="BK518" i="2"/>
  <c r="J269" i="2"/>
  <c r="BK491" i="2"/>
  <c r="J185" i="2"/>
  <c r="J429" i="2"/>
  <c r="BK98" i="2"/>
  <c r="BK404" i="2"/>
  <c r="BK95" i="2"/>
  <c r="BK426" i="2"/>
  <c r="BK221" i="2"/>
  <c r="J515" i="2"/>
  <c r="BK394" i="2"/>
  <c r="BK100" i="2"/>
  <c r="J183" i="2"/>
  <c r="J274" i="2"/>
  <c r="J102" i="3"/>
  <c r="BK463" i="2"/>
  <c r="J360" i="2"/>
  <c r="J215" i="2"/>
  <c r="J497" i="2"/>
  <c r="J319" i="2"/>
  <c r="BK233" i="2"/>
  <c r="BK191" i="2"/>
  <c r="J457" i="2"/>
  <c r="BK156" i="2"/>
  <c r="BK360" i="2"/>
  <c r="BK228" i="2"/>
  <c r="BK457" i="2"/>
  <c r="J170" i="2"/>
  <c r="BK486" i="2"/>
  <c r="BK293" i="2"/>
  <c r="BK164" i="2"/>
  <c r="BK462" i="2"/>
  <c r="BK328" i="2"/>
  <c r="J162" i="2"/>
  <c r="BK398" i="2"/>
  <c r="J172" i="2"/>
  <c r="J98" i="3"/>
  <c r="BK415" i="2"/>
  <c r="J352" i="2"/>
  <c r="J168" i="2"/>
  <c r="BK446" i="2"/>
  <c r="J258" i="2"/>
  <c r="J121" i="2"/>
  <c r="BK378" i="2"/>
  <c r="J99" i="2"/>
  <c r="J335" i="2"/>
  <c r="BK118" i="2"/>
  <c r="J284" i="2"/>
  <c r="BK548" i="2"/>
  <c r="J404" i="2"/>
  <c r="BK234" i="2"/>
  <c r="J383" i="2"/>
  <c r="J354" i="2"/>
  <c r="BK113" i="2"/>
  <c r="J551" i="2"/>
  <c r="BK142" i="2"/>
  <c r="BK527" i="2"/>
  <c r="BK279" i="2"/>
  <c r="BK89" i="2"/>
  <c r="J396" i="2"/>
  <c r="BK232" i="2"/>
  <c r="J559" i="2"/>
  <c r="BK480" i="2"/>
  <c r="J265" i="2"/>
  <c r="J109" i="2"/>
  <c r="BK514" i="2"/>
  <c r="BK452" i="2"/>
  <c r="BK261" i="2"/>
  <c r="BK134" i="2"/>
  <c r="J520" i="2"/>
  <c r="BK117" i="2"/>
  <c r="J403" i="2"/>
  <c r="BK322" i="2"/>
  <c r="J534" i="2"/>
  <c r="J245" i="2"/>
  <c r="J546" i="2"/>
  <c r="BK416" i="2"/>
  <c r="J166" i="2"/>
  <c r="J474" i="2"/>
  <c r="BK243" i="2"/>
  <c r="J560" i="2"/>
  <c r="J401" i="2"/>
  <c r="BK207" i="2"/>
  <c r="BK98" i="3"/>
  <c r="J417" i="2"/>
  <c r="J189" i="2"/>
  <c r="J279" i="2"/>
  <c r="BK522" i="2"/>
  <c r="BK264" i="2"/>
  <c r="BK91" i="2"/>
  <c r="J367" i="2"/>
  <c r="BK176" i="2"/>
  <c r="J292" i="2"/>
  <c r="BK160" i="2"/>
  <c r="J467" i="2"/>
  <c r="BK309" i="2"/>
  <c r="BK487" i="2"/>
  <c r="J340" i="2"/>
  <c r="BK90" i="2"/>
  <c r="BK306" i="2"/>
  <c r="J160" i="2"/>
  <c r="BK118" i="3"/>
  <c r="BK94" i="4"/>
  <c r="J358" i="2"/>
  <c r="BK468" i="2"/>
  <c r="J103" i="2"/>
  <c r="BK282" i="2"/>
  <c r="J477" i="2"/>
  <c r="BK302" i="2"/>
  <c r="J435" i="2"/>
  <c r="J230" i="2"/>
  <c r="J544" i="2"/>
  <c r="BK376" i="2"/>
  <c r="BK227" i="2"/>
  <c r="BK539" i="2"/>
  <c r="BK380" i="2"/>
  <c r="BK255" i="2"/>
  <c r="BK125" i="2"/>
  <c r="J334" i="2"/>
  <c r="BK129" i="3"/>
  <c r="J412" i="2"/>
  <c r="J443" i="2"/>
  <c r="BK387" i="2"/>
  <c r="J536" i="2"/>
  <c r="BK529" i="2"/>
  <c r="BK332" i="2"/>
  <c r="BK418" i="2"/>
  <c r="BK307" i="2"/>
  <c r="BK510" i="2"/>
  <c r="J201" i="2"/>
  <c r="J503" i="2"/>
  <c r="J343" i="2"/>
  <c r="J400" i="2"/>
  <c r="J510" i="2"/>
  <c r="BK128" i="3"/>
  <c r="BK505" i="2"/>
  <c r="BK439" i="2"/>
  <c r="J336" i="2"/>
  <c r="J200" i="2"/>
  <c r="BK110" i="2"/>
  <c r="BK483" i="2"/>
  <c r="J260" i="2"/>
  <c r="BK170" i="2"/>
  <c r="J530" i="2"/>
  <c r="BK132" i="2"/>
  <c r="BK431" i="2"/>
  <c r="BK311" i="2"/>
  <c r="BK278" i="2"/>
  <c r="J538" i="2"/>
  <c r="J353" i="2"/>
  <c r="J212" i="2"/>
  <c r="J526" i="2"/>
  <c r="J405" i="2"/>
  <c r="BK190" i="2"/>
  <c r="BK451" i="2"/>
  <c r="J251" i="2"/>
  <c r="BK126" i="3"/>
  <c r="BK493" i="2"/>
  <c r="BK396" i="2"/>
  <c r="J285" i="2"/>
  <c r="J184" i="2"/>
  <c r="BK500" i="2"/>
  <c r="J351" i="2"/>
  <c r="J203" i="2"/>
  <c r="J509" i="2"/>
  <c r="BK535" i="2"/>
  <c r="J349" i="2"/>
  <c r="J473" i="2"/>
  <c r="BK198" i="2"/>
  <c r="J472" i="2"/>
  <c r="J329" i="2"/>
  <c r="BK479" i="2"/>
  <c r="BK115" i="2"/>
  <c r="J118" i="3"/>
  <c r="BK429" i="2"/>
  <c r="J217" i="2"/>
  <c r="J281" i="2"/>
  <c r="BK456" i="2"/>
  <c r="J257" i="2"/>
  <c r="BK121" i="2"/>
  <c r="BK427" i="2"/>
  <c r="BK314" i="2"/>
  <c r="BK92" i="2"/>
  <c r="BK285" i="2"/>
  <c r="BK184" i="2"/>
  <c r="J110" i="3"/>
  <c r="BK443" i="2"/>
  <c r="J341" i="2"/>
  <c r="BK175" i="2"/>
  <c r="J89" i="2"/>
  <c r="BK410" i="2"/>
  <c r="BK305" i="2"/>
  <c r="J140" i="2"/>
  <c r="J437" i="2"/>
  <c r="BK530" i="2"/>
  <c r="BK354" i="2"/>
  <c r="J197" i="2"/>
  <c r="BK408" i="2"/>
  <c r="BK197" i="2"/>
  <c r="BK511" i="2"/>
  <c r="BK390" i="2"/>
  <c r="BK240" i="2"/>
  <c r="BK523" i="2"/>
  <c r="J398" i="2"/>
  <c r="BK277" i="2"/>
  <c r="J142" i="2"/>
  <c r="J466" i="2"/>
  <c r="J181" i="2"/>
  <c r="BK89" i="4"/>
  <c r="J290" i="2"/>
  <c r="J461" i="2"/>
  <c r="BK537" i="2"/>
  <c r="J432" i="2"/>
  <c r="BK513" i="2"/>
  <c r="J410" i="2"/>
  <c r="BK206" i="2"/>
  <c r="J480" i="2"/>
  <c r="J235" i="2"/>
  <c r="J524" i="2"/>
  <c r="BK253" i="2"/>
  <c r="BK122" i="2"/>
  <c r="BK414" i="2"/>
  <c r="J308" i="2"/>
  <c r="J182" i="2"/>
  <c r="BK499" i="2"/>
  <c r="BK327" i="2"/>
  <c r="J110" i="2"/>
  <c r="BK108" i="3"/>
  <c r="BK276" i="2"/>
  <c r="BK352" i="2"/>
  <c r="BK524" i="2"/>
  <c r="J305" i="2"/>
  <c r="BK512" i="2"/>
  <c r="J342" i="2"/>
  <c r="J545" i="2"/>
  <c r="BK265" i="2"/>
  <c r="J92" i="2"/>
  <c r="BK389" i="2"/>
  <c r="BK209" i="2"/>
  <c r="BK509" i="2"/>
  <c r="J364" i="2"/>
  <c r="J204" i="2"/>
  <c r="BK559" i="2"/>
  <c r="J313" i="2"/>
  <c r="J127" i="2"/>
  <c r="J475" i="2"/>
  <c r="BK172" i="2"/>
  <c r="J487" i="2"/>
  <c r="J198" i="2"/>
  <c r="BK323" i="2"/>
  <c r="J505" i="2"/>
  <c r="BK267" i="2"/>
  <c r="J490" i="2"/>
  <c r="J361" i="2"/>
  <c r="BK247" i="2"/>
  <c r="BK460" i="2"/>
  <c r="J239" i="2"/>
  <c r="J552" i="2"/>
  <c r="J263" i="2"/>
  <c r="J315" i="2"/>
  <c r="BK411" i="2"/>
  <c r="J108" i="3"/>
  <c r="J94" i="4"/>
  <c r="J455" i="2"/>
  <c r="J348" i="2"/>
  <c r="J244" i="2"/>
  <c r="J120" i="2"/>
  <c r="J462" i="2"/>
  <c r="J311" i="2"/>
  <c r="J151" i="2"/>
  <c r="BK516" i="2"/>
  <c r="J97" i="2"/>
  <c r="BK388" i="2"/>
  <c r="BK189" i="2"/>
  <c r="J485" i="2"/>
  <c r="J191" i="2"/>
  <c r="J522" i="2"/>
  <c r="J384" i="2"/>
  <c r="BK241" i="2"/>
  <c r="BK88" i="2"/>
  <c r="J394" i="2"/>
  <c r="BK213" i="2"/>
  <c r="J513" i="2"/>
  <c r="BK281" i="2"/>
  <c r="BK124" i="3"/>
  <c r="BK449" i="2"/>
  <c r="BK369" i="2"/>
  <c r="J237" i="2"/>
  <c r="BK106" i="2"/>
  <c r="J484" i="2"/>
  <c r="J241" i="2"/>
  <c r="BK153" i="2"/>
  <c r="J458" i="2"/>
  <c r="BK124" i="2"/>
  <c r="BK386" i="2"/>
  <c r="BK169" i="2"/>
  <c r="BK320" i="2"/>
  <c r="J148" i="2"/>
  <c r="BK444" i="2"/>
  <c r="J174" i="2"/>
  <c r="BK223" i="2"/>
  <c r="J299" i="2"/>
  <c r="BK549" i="2"/>
  <c r="BK384" i="2"/>
  <c r="J304" i="2"/>
  <c r="J488" i="2"/>
  <c r="BK239" i="2"/>
  <c r="J527" i="2"/>
  <c r="BK417" i="2"/>
  <c r="BK258" i="2"/>
  <c r="J558" i="2"/>
  <c r="BK300" i="2"/>
  <c r="J119" i="2"/>
  <c r="J543" i="2"/>
  <c r="J399" i="2"/>
  <c r="BK289" i="2"/>
  <c r="J229" i="2"/>
  <c r="BK111" i="2"/>
  <c r="BK312" i="2"/>
  <c r="J187" i="2"/>
  <c r="J91" i="2"/>
  <c r="BK273" i="2"/>
  <c r="BK440" i="2"/>
  <c r="J381" i="2"/>
  <c r="J107" i="2"/>
  <c r="BK303" i="2"/>
  <c r="J145" i="2"/>
  <c r="J471" i="2"/>
  <c r="J324" i="2"/>
  <c r="BK203" i="2"/>
  <c r="BK497" i="2"/>
  <c r="BK345" i="2"/>
  <c r="BK208" i="2"/>
  <c r="BK551" i="2"/>
  <c r="J272" i="2"/>
  <c r="J108" i="2"/>
  <c r="BK484" i="2"/>
  <c r="J345" i="2"/>
  <c r="BK495" i="2"/>
  <c r="BK245" i="2"/>
  <c r="J468" i="2"/>
  <c r="BK138" i="2"/>
  <c r="BK397" i="2"/>
  <c r="BK94" i="2"/>
  <c r="BK308" i="2"/>
  <c r="J95" i="2"/>
  <c r="J380" i="2"/>
  <c r="J238" i="2"/>
  <c r="J102" i="2"/>
  <c r="BK403" i="2"/>
  <c r="BK235" i="2"/>
  <c r="BK116" i="2"/>
  <c r="J444" i="2"/>
  <c r="BK254" i="2"/>
  <c r="BK114" i="3"/>
  <c r="J94" i="3"/>
  <c r="J409" i="2"/>
  <c r="J155" i="2"/>
  <c r="BK256" i="2"/>
  <c r="J481" i="2"/>
  <c r="BK105" i="2"/>
  <c r="J391" i="2"/>
  <c r="BK274" i="2"/>
  <c r="J297" i="2"/>
  <c r="BK123" i="2"/>
  <c r="BK432" i="2"/>
  <c r="BK260" i="2"/>
  <c r="J98" i="2"/>
  <c r="J451" i="2"/>
  <c r="BK295" i="2"/>
  <c r="J169" i="2"/>
  <c r="J493" i="2"/>
  <c r="BK242" i="2"/>
  <c r="J105" i="2"/>
  <c r="J502" i="2"/>
  <c r="BK246" i="2"/>
  <c r="BK367" i="2"/>
  <c r="BK413" i="2"/>
  <c r="J153" i="2"/>
  <c r="J270" i="2"/>
  <c r="BK99" i="2"/>
  <c r="J301" i="2"/>
  <c r="BK517" i="2"/>
  <c r="J378" i="2"/>
  <c r="J193" i="2"/>
  <c r="J253" i="2"/>
  <c r="J124" i="2"/>
  <c r="BK421" i="2"/>
  <c r="BK154" i="2"/>
  <c r="BK251" i="2"/>
  <c r="BK236" i="2"/>
  <c r="BK92" i="4"/>
  <c r="J491" i="2"/>
  <c r="J419" i="2"/>
  <c r="J300" i="2"/>
  <c r="J180" i="2"/>
  <c r="J523" i="2"/>
  <c r="J369" i="2"/>
  <c r="J211" i="2"/>
  <c r="J554" i="2"/>
  <c r="J416" i="2"/>
  <c r="J496" i="2"/>
  <c r="J347" i="2"/>
  <c r="J114" i="2"/>
  <c r="J314" i="2"/>
  <c r="J90" i="2"/>
  <c r="J397" i="2"/>
  <c r="J255" i="2"/>
  <c r="J134" i="2"/>
  <c r="J447" i="2"/>
  <c r="J344" i="2"/>
  <c r="BK174" i="2"/>
  <c r="J486" i="2"/>
  <c r="J233" i="2"/>
  <c r="J100" i="2"/>
  <c r="J433" i="2"/>
  <c r="BK359" i="2"/>
  <c r="J225" i="2"/>
  <c r="BK531" i="2"/>
  <c r="BK315" i="2"/>
  <c r="BK181" i="2"/>
  <c r="BK114" i="2"/>
  <c r="J236" i="2"/>
  <c r="J420" i="2"/>
  <c r="J298" i="2"/>
  <c r="BK503" i="2"/>
  <c r="J294" i="2"/>
  <c r="J531" i="2"/>
  <c r="BK292" i="2"/>
  <c r="BK334" i="2"/>
  <c r="J556" i="2"/>
  <c r="BK163" i="2"/>
  <c r="J126" i="2"/>
  <c r="BK358" i="2"/>
  <c r="BK383" i="2"/>
  <c r="BK102" i="2"/>
  <c r="BK297" i="2"/>
  <c r="BK147" i="2"/>
  <c r="BK472" i="2"/>
  <c r="BK330" i="2"/>
  <c r="J175" i="2"/>
  <c r="J507" i="2"/>
  <c r="BK152" i="2"/>
  <c r="BK110" i="3"/>
  <c r="J456" i="2"/>
  <c r="BK356" i="2"/>
  <c r="J192" i="2"/>
  <c r="J514" i="2"/>
  <c r="J368" i="2"/>
  <c r="BK225" i="2"/>
  <c r="J156" i="2"/>
  <c r="J452" i="2"/>
  <c r="J87" i="2"/>
  <c r="J422" i="2"/>
  <c r="BK339" i="2"/>
  <c r="J511" i="2"/>
  <c r="J112" i="2"/>
  <c r="J453" i="2"/>
  <c r="J264" i="2"/>
  <c r="J115" i="2"/>
  <c r="BK422" i="2"/>
  <c r="BK331" i="2"/>
  <c r="BK167" i="2"/>
  <c r="BK433" i="2"/>
  <c r="J296" i="2"/>
  <c r="J150" i="2"/>
  <c r="J533" i="2"/>
  <c r="J252" i="2"/>
  <c r="J537" i="2"/>
  <c r="BK195" i="2"/>
  <c r="J494" i="2"/>
  <c r="BK108" i="2"/>
  <c r="BK344" i="2"/>
  <c r="BK538" i="2"/>
  <c r="J247" i="2"/>
  <c r="BK545" i="2"/>
  <c r="J393" i="2"/>
  <c r="J328" i="2"/>
  <c r="BK155" i="2"/>
  <c r="BK428" i="2"/>
  <c r="J326" i="2"/>
  <c r="BK151" i="2"/>
  <c r="BK348" i="2"/>
  <c r="BK178" i="2"/>
  <c r="BK120" i="3"/>
  <c r="BK122" i="3"/>
  <c r="J489" i="2"/>
  <c r="J205" i="2"/>
  <c r="BK146" i="2"/>
  <c r="J434" i="2"/>
  <c r="J93" i="2"/>
  <c r="BK357" i="2"/>
  <c r="BK185" i="2"/>
  <c r="BK469" i="2"/>
  <c r="BK192" i="2"/>
  <c r="BK478" i="2"/>
  <c r="J323" i="2"/>
  <c r="BK109" i="2"/>
  <c r="J408" i="2"/>
  <c r="J218" i="2"/>
  <c r="J557" i="2"/>
  <c r="BK286" i="2"/>
  <c r="BK149" i="2"/>
  <c r="J126" i="3"/>
  <c r="J295" i="2"/>
  <c r="J463" i="2"/>
  <c r="J179" i="2"/>
  <c r="J232" i="2"/>
  <c r="BK224" i="2"/>
  <c r="BK547" i="2"/>
  <c r="J442" i="2"/>
  <c r="BK450" i="2"/>
  <c r="BK343" i="2"/>
  <c r="BK528" i="2"/>
  <c r="BK298" i="2"/>
  <c r="BK173" i="2"/>
  <c r="BK466" i="2"/>
  <c r="BK222" i="2"/>
  <c r="J356" i="2"/>
  <c r="BK558" i="2"/>
  <c r="J139" i="2"/>
  <c r="J90" i="4"/>
  <c r="BK391" i="2"/>
  <c r="BK268" i="2"/>
  <c r="J144" i="2"/>
  <c r="BK454" i="2"/>
  <c r="J280" i="2"/>
  <c r="BK177" i="2"/>
  <c r="BK477" i="2"/>
  <c r="J256" i="2"/>
  <c r="J470" i="2"/>
  <c r="J327" i="2"/>
  <c r="BK533" i="2"/>
  <c r="BK202" i="2"/>
  <c r="J445" i="2"/>
  <c r="J320" i="2"/>
  <c r="J116" i="2"/>
  <c r="BK423" i="2"/>
  <c r="J249" i="2"/>
  <c r="BK560" i="2"/>
  <c r="BK318" i="2"/>
  <c r="BK145" i="2"/>
  <c r="J540" i="2"/>
  <c r="J338" i="2"/>
  <c r="BK204" i="2"/>
  <c r="BK550" i="2"/>
  <c r="BK374" i="2"/>
  <c r="J138" i="2"/>
  <c r="J446" i="2"/>
  <c r="BK144" i="2"/>
  <c r="BK409" i="2"/>
  <c r="J316" i="2"/>
  <c r="J88" i="2"/>
  <c r="BK220" i="2"/>
  <c r="BK494" i="2"/>
  <c r="BK372" i="2"/>
  <c r="BK412" i="2"/>
  <c r="J516" i="2"/>
  <c r="BK102" i="3"/>
  <c r="J407" i="2"/>
  <c r="J498" i="2"/>
  <c r="J177" i="2"/>
  <c r="BK325" i="2"/>
  <c r="BK180" i="2"/>
  <c r="BK455" i="2"/>
  <c r="J346" i="2"/>
  <c r="BK201" i="2"/>
  <c r="J555" i="2"/>
  <c r="J441" i="2"/>
  <c r="BK219" i="2"/>
  <c r="J122" i="3"/>
  <c r="BK496" i="2"/>
  <c r="J388" i="2"/>
  <c r="BK248" i="2"/>
  <c r="BK166" i="2"/>
  <c r="J460" i="2"/>
  <c r="J246" i="2"/>
  <c r="BK171" i="2"/>
  <c r="J528" i="2"/>
  <c r="BK296" i="2"/>
  <c r="J479" i="2"/>
  <c r="J363" i="2"/>
  <c r="J136" i="2"/>
  <c r="BK270" i="2"/>
  <c r="J535" i="2"/>
  <c r="J374" i="2"/>
  <c r="J254" i="2"/>
  <c r="BK461" i="2"/>
  <c r="J376" i="2"/>
  <c r="J176" i="2"/>
  <c r="BK338" i="2"/>
  <c r="J130" i="2"/>
  <c r="BK90" i="4"/>
  <c r="BK363" i="2"/>
  <c r="BK130" i="2"/>
  <c r="J339" i="2"/>
  <c r="J167" i="2"/>
  <c r="J317" i="2"/>
  <c r="J424" i="2"/>
  <c r="BK326" i="2"/>
  <c r="J508" i="2"/>
  <c r="BK212" i="2"/>
  <c r="J418" i="2"/>
  <c r="J224" i="2"/>
  <c r="J525" i="2"/>
  <c r="BK379" i="2"/>
  <c r="J221" i="2"/>
  <c r="J553" i="2"/>
  <c r="J287" i="2"/>
  <c r="BK143" i="2"/>
  <c r="J114" i="3"/>
  <c r="J92" i="4"/>
  <c r="J377" i="2"/>
  <c r="J234" i="2"/>
  <c r="J307" i="2"/>
  <c r="BK553" i="2"/>
  <c r="J147" i="2"/>
  <c r="J375" i="2"/>
  <c r="BK96" i="2"/>
  <c r="BK287" i="2"/>
  <c r="J161" i="2"/>
  <c r="BK465" i="2"/>
  <c r="J332" i="2"/>
  <c r="J131" i="2"/>
  <c r="BK489" i="2"/>
  <c r="BK335" i="2"/>
  <c r="J178" i="2"/>
  <c r="J448" i="2"/>
  <c r="BK216" i="2"/>
  <c r="J124" i="3"/>
  <c r="J362" i="2"/>
  <c r="J128" i="2"/>
  <c r="J242" i="2"/>
  <c r="BK365" i="2"/>
  <c r="BK458" i="2"/>
  <c r="J149" i="2"/>
  <c r="BK470" i="2"/>
  <c r="J135" i="2"/>
  <c r="J390" i="2"/>
  <c r="J276" i="2"/>
  <c r="BK490" i="2"/>
  <c r="J283" i="2"/>
  <c r="J146" i="2"/>
  <c r="BK438" i="2"/>
  <c r="J322" i="2"/>
  <c r="BK215" i="2"/>
  <c r="J333" i="2"/>
  <c r="BK116" i="3"/>
  <c r="BK481" i="2"/>
  <c r="J371" i="2"/>
  <c r="J261" i="2"/>
  <c r="J157" i="2"/>
  <c r="BK445" i="2"/>
  <c r="J125" i="2"/>
  <c r="J439" i="2"/>
  <c r="BK103" i="2"/>
  <c r="J415" i="2"/>
  <c r="BK301" i="2"/>
  <c r="BK515" i="2"/>
  <c r="BK238" i="2"/>
  <c r="BK504" i="2"/>
  <c r="J331" i="2"/>
  <c r="J495" i="2"/>
  <c r="BK377" i="2"/>
  <c r="BK266" i="2"/>
  <c r="BK148" i="2"/>
  <c r="BK349" i="2"/>
  <c r="J188" i="2"/>
  <c r="J128" i="3"/>
  <c r="BK471" i="2"/>
  <c r="BK329" i="2"/>
  <c r="BK141" i="2"/>
  <c r="J469" i="2"/>
  <c r="J302" i="2"/>
  <c r="J165" i="2"/>
  <c r="BK526" i="2"/>
  <c r="J278" i="2"/>
  <c r="BK437" i="2"/>
  <c r="J271" i="2"/>
  <c r="J430" i="2"/>
  <c r="BK128" i="2"/>
  <c r="BK424" i="2"/>
  <c r="BK519" i="2"/>
  <c r="BK194" i="2"/>
  <c r="BK263" i="2"/>
  <c r="BK425" i="2"/>
  <c r="J330" i="2"/>
  <c r="J226" i="2"/>
  <c r="J357" i="2"/>
  <c r="BK205" i="2"/>
  <c r="J512" i="2"/>
  <c r="BK392" i="2"/>
  <c r="J220" i="2"/>
  <c r="J143" i="2"/>
  <c r="BK382" i="2"/>
  <c r="J240" i="2"/>
  <c r="BK87" i="2"/>
  <c r="J421" i="2"/>
  <c r="J325" i="2"/>
  <c r="J216" i="2"/>
  <c r="J129" i="2"/>
  <c r="BK475" i="2"/>
  <c r="BK214" i="2"/>
  <c r="J113" i="2"/>
  <c r="J464" i="2"/>
  <c r="BK159" i="2"/>
  <c r="J413" i="2"/>
  <c r="J286" i="2"/>
  <c r="J465" i="2"/>
  <c r="J219" i="2"/>
  <c r="BK501" i="2"/>
  <c r="J365" i="2"/>
  <c r="BK127" i="2"/>
  <c r="BK434" i="2"/>
  <c r="BK317" i="2"/>
  <c r="BK555" i="2"/>
  <c r="J309" i="2"/>
  <c r="AS55" i="1"/>
  <c r="J449" i="2"/>
  <c r="BK288" i="2"/>
  <c r="BK442" i="2"/>
  <c r="BK196" i="2"/>
  <c r="J431" i="2"/>
  <c r="J350" i="2"/>
  <c r="J190" i="2"/>
  <c r="BK464" i="2"/>
  <c r="J259" i="2"/>
  <c r="BK556" i="2"/>
  <c r="BK402" i="2"/>
  <c r="J231" i="2"/>
  <c r="BK112" i="3"/>
  <c r="J104" i="3"/>
  <c r="BK536" i="2"/>
  <c r="J518" i="2"/>
  <c r="J163" i="2"/>
  <c r="BK448" i="2"/>
  <c r="BK534" i="2"/>
  <c r="J406" i="2"/>
  <c r="BK324" i="2"/>
  <c r="BK521" i="2"/>
  <c r="J209" i="2"/>
  <c r="BK525" i="2"/>
  <c r="BK361" i="2"/>
  <c r="J194" i="2"/>
  <c r="J425" i="2"/>
  <c r="J321" i="2"/>
  <c r="J96" i="2"/>
  <c r="BK393" i="2"/>
  <c r="J186" i="2"/>
  <c r="J106" i="3"/>
  <c r="BK375" i="2"/>
  <c r="BK210" i="2"/>
  <c r="BK290" i="2"/>
  <c r="BK447" i="2"/>
  <c r="BK104" i="2"/>
  <c r="BK120" i="2"/>
  <c r="J454" i="2"/>
  <c r="J106" i="2"/>
  <c r="J428" i="2"/>
  <c r="BK321" i="2"/>
  <c r="J133" i="2"/>
  <c r="J291" i="2"/>
  <c r="BK541" i="2"/>
  <c r="J373" i="2"/>
  <c r="J476" i="2"/>
  <c r="BK112" i="2"/>
  <c r="J195" i="2"/>
  <c r="J539" i="2"/>
  <c r="J402" i="2"/>
  <c r="J277" i="2"/>
  <c r="J171" i="2"/>
  <c r="BK552" i="2"/>
  <c r="J440" i="2"/>
  <c r="BK139" i="2"/>
  <c r="BK319" i="2"/>
  <c r="J521" i="2"/>
  <c r="J370" i="2"/>
  <c r="BK157" i="2"/>
  <c r="J293" i="2"/>
  <c r="BK140" i="2"/>
  <c r="J426" i="2"/>
  <c r="BK237" i="2"/>
  <c r="J101" i="2"/>
  <c r="J411" i="2"/>
  <c r="J312" i="2"/>
  <c r="BK557" i="2"/>
  <c r="J427" i="2"/>
  <c r="J213" i="2"/>
  <c r="J112" i="3"/>
  <c r="BK476" i="2"/>
  <c r="J386" i="2"/>
  <c r="J267" i="2"/>
  <c r="J154" i="2"/>
  <c r="J387" i="2"/>
  <c r="J223" i="2"/>
  <c r="BK544" i="2"/>
  <c r="BK304" i="2"/>
  <c r="J478" i="2"/>
  <c r="J366" i="2"/>
  <c r="BK199" i="2"/>
  <c r="BK252" i="2"/>
  <c r="BK520" i="2"/>
  <c r="J355" i="2"/>
  <c r="J450" i="2"/>
  <c r="BK168" i="2"/>
  <c r="BK211" i="2"/>
  <c r="J504" i="2"/>
  <c r="J550" i="2"/>
  <c r="BK405" i="2"/>
  <c r="BK230" i="2"/>
  <c r="J492" i="2"/>
  <c r="J372" i="2"/>
  <c r="J152" i="2"/>
  <c r="BK336" i="2"/>
  <c r="J208" i="2"/>
  <c r="BK104" i="3"/>
  <c r="BK488" i="2"/>
  <c r="BK366" i="2"/>
  <c r="J266" i="2"/>
  <c r="BK532" i="2"/>
  <c r="BK340" i="2"/>
  <c r="J164" i="2"/>
  <c r="BK362" i="2"/>
  <c r="BK507" i="2"/>
  <c r="BK395" i="2"/>
  <c r="BK259" i="2"/>
  <c r="J318" i="2"/>
  <c r="BK179" i="2"/>
  <c r="BK430" i="2"/>
  <c r="BK347" i="2"/>
  <c r="J214" i="2"/>
  <c r="BK542" i="2"/>
  <c r="BK353" i="2"/>
  <c r="J227" i="2"/>
  <c r="J111" i="2"/>
  <c r="BK250" i="2"/>
  <c r="J91" i="4"/>
  <c r="BK218" i="2"/>
  <c r="J414" i="2"/>
  <c r="J94" i="2"/>
  <c r="BK283" i="2"/>
  <c r="BK546" i="2"/>
  <c r="J310" i="2"/>
  <c r="J122" i="2"/>
  <c r="J275" i="2"/>
  <c r="BK136" i="2"/>
  <c r="J499" i="2"/>
  <c r="BK269" i="2"/>
  <c r="BK543" i="2"/>
  <c r="J395" i="2"/>
  <c r="BK200" i="2"/>
  <c r="J517" i="2"/>
  <c r="BK275" i="2"/>
  <c r="BK133" i="2"/>
  <c r="J116" i="3"/>
  <c r="T92" i="3" l="1"/>
  <c r="R337" i="2"/>
  <c r="R86" i="2"/>
  <c r="R101" i="3"/>
  <c r="R100" i="3" s="1"/>
  <c r="R91" i="3" s="1"/>
  <c r="T337" i="2"/>
  <c r="T86" i="2"/>
  <c r="BK101" i="3"/>
  <c r="BK100" i="3"/>
  <c r="J100" i="3"/>
  <c r="J68" i="3"/>
  <c r="P337" i="2"/>
  <c r="P86" i="2"/>
  <c r="AU56" i="1" s="1"/>
  <c r="BK337" i="2"/>
  <c r="J337" i="2" s="1"/>
  <c r="J64" i="2" s="1"/>
  <c r="P101" i="3"/>
  <c r="P100" i="3"/>
  <c r="P91" i="3" s="1"/>
  <c r="AU57" i="1" s="1"/>
  <c r="T101" i="3"/>
  <c r="T100" i="3"/>
  <c r="T91" i="3" s="1"/>
  <c r="BK93" i="3"/>
  <c r="J93" i="3" s="1"/>
  <c r="J65" i="3" s="1"/>
  <c r="BK97" i="3"/>
  <c r="J97" i="3" s="1"/>
  <c r="J67" i="3" s="1"/>
  <c r="BK86" i="2"/>
  <c r="J86" i="2" s="1"/>
  <c r="J32" i="2" s="1"/>
  <c r="BK93" i="4"/>
  <c r="BK88" i="4" s="1"/>
  <c r="J88" i="4" s="1"/>
  <c r="J64" i="4" s="1"/>
  <c r="J93" i="4"/>
  <c r="J65" i="4"/>
  <c r="BK92" i="3"/>
  <c r="BK91" i="3" s="1"/>
  <c r="J91" i="3" s="1"/>
  <c r="J32" i="3" s="1"/>
  <c r="J81" i="4"/>
  <c r="BE92" i="4"/>
  <c r="J101" i="3"/>
  <c r="J69" i="3"/>
  <c r="BE89" i="4"/>
  <c r="E50" i="4"/>
  <c r="F59" i="4"/>
  <c r="BE90" i="4"/>
  <c r="BE91" i="4"/>
  <c r="BE94" i="4"/>
  <c r="F88" i="3"/>
  <c r="BE102" i="3"/>
  <c r="J56" i="3"/>
  <c r="BE118" i="3"/>
  <c r="E50" i="3"/>
  <c r="BE104" i="3"/>
  <c r="BE108" i="3"/>
  <c r="BE112" i="3"/>
  <c r="BE114" i="3"/>
  <c r="BE120" i="3"/>
  <c r="BE126" i="3"/>
  <c r="BE129" i="3"/>
  <c r="BE94" i="3"/>
  <c r="BE98" i="3"/>
  <c r="BE106" i="3"/>
  <c r="BE116" i="3"/>
  <c r="BE110" i="3"/>
  <c r="BE122" i="3"/>
  <c r="BE124" i="3"/>
  <c r="BE128" i="3"/>
  <c r="E74" i="2"/>
  <c r="BE88" i="2"/>
  <c r="BE114" i="2"/>
  <c r="BE120" i="2"/>
  <c r="BE122" i="2"/>
  <c r="BE125" i="2"/>
  <c r="BE144" i="2"/>
  <c r="BE148" i="2"/>
  <c r="BE158" i="2"/>
  <c r="BE183" i="2"/>
  <c r="BE194" i="2"/>
  <c r="BE197" i="2"/>
  <c r="BE204" i="2"/>
  <c r="BE205" i="2"/>
  <c r="BE210" i="2"/>
  <c r="BE229" i="2"/>
  <c r="BE230" i="2"/>
  <c r="BE235" i="2"/>
  <c r="BE258" i="2"/>
  <c r="BE283" i="2"/>
  <c r="BE291" i="2"/>
  <c r="BE302" i="2"/>
  <c r="BE303" i="2"/>
  <c r="BE308" i="2"/>
  <c r="BE315" i="2"/>
  <c r="BE316" i="2"/>
  <c r="BE317" i="2"/>
  <c r="BE342" i="2"/>
  <c r="BE352" i="2"/>
  <c r="BE368" i="2"/>
  <c r="BE371" i="2"/>
  <c r="BE373" i="2"/>
  <c r="BE389" i="2"/>
  <c r="BE405" i="2"/>
  <c r="BE422" i="2"/>
  <c r="BE425" i="2"/>
  <c r="BE431" i="2"/>
  <c r="BE437" i="2"/>
  <c r="BE440" i="2"/>
  <c r="BE442" i="2"/>
  <c r="BE447" i="2"/>
  <c r="BE452" i="2"/>
  <c r="BE453" i="2"/>
  <c r="BE460" i="2"/>
  <c r="BE475" i="2"/>
  <c r="BE484" i="2"/>
  <c r="BE502" i="2"/>
  <c r="BE521" i="2"/>
  <c r="BE522" i="2"/>
  <c r="BE525" i="2"/>
  <c r="BE526" i="2"/>
  <c r="BE531" i="2"/>
  <c r="BE532" i="2"/>
  <c r="BE536" i="2"/>
  <c r="BE537" i="2"/>
  <c r="BE538" i="2"/>
  <c r="BE545" i="2"/>
  <c r="BE546" i="2"/>
  <c r="BE550" i="2"/>
  <c r="BE552" i="2"/>
  <c r="BE555" i="2"/>
  <c r="BE556" i="2"/>
  <c r="BE557" i="2"/>
  <c r="BE558" i="2"/>
  <c r="BE559" i="2"/>
  <c r="BE560" i="2"/>
  <c r="BE99" i="2"/>
  <c r="BE101" i="2"/>
  <c r="BE102" i="2"/>
  <c r="BE103" i="2"/>
  <c r="BE108" i="2"/>
  <c r="BE121" i="2"/>
  <c r="BE126" i="2"/>
  <c r="BE137" i="2"/>
  <c r="BE141" i="2"/>
  <c r="BE147" i="2"/>
  <c r="BE150" i="2"/>
  <c r="BE170" i="2"/>
  <c r="BE171" i="2"/>
  <c r="BE172" i="2"/>
  <c r="BE179" i="2"/>
  <c r="BE180" i="2"/>
  <c r="BE192" i="2"/>
  <c r="BE207" i="2"/>
  <c r="BE212" i="2"/>
  <c r="BE231" i="2"/>
  <c r="BE239" i="2"/>
  <c r="BE241" i="2"/>
  <c r="BE242" i="2"/>
  <c r="BE250" i="2"/>
  <c r="BE254" i="2"/>
  <c r="BE262" i="2"/>
  <c r="BE267" i="2"/>
  <c r="BE269" i="2"/>
  <c r="BE272" i="2"/>
  <c r="BE274" i="2"/>
  <c r="BE287" i="2"/>
  <c r="BE292" i="2"/>
  <c r="BE296" i="2"/>
  <c r="BE313" i="2"/>
  <c r="BE319" i="2"/>
  <c r="BE322" i="2"/>
  <c r="BE323" i="2"/>
  <c r="BE324" i="2"/>
  <c r="BE327" i="2"/>
  <c r="BE333" i="2"/>
  <c r="BE343" i="2"/>
  <c r="BE350" i="2"/>
  <c r="BE355" i="2"/>
  <c r="BE357" i="2"/>
  <c r="BE358" i="2"/>
  <c r="BE362" i="2"/>
  <c r="BE378" i="2"/>
  <c r="BE402" i="2"/>
  <c r="BE404" i="2"/>
  <c r="BE409" i="2"/>
  <c r="BE410" i="2"/>
  <c r="BE424" i="2"/>
  <c r="BE438" i="2"/>
  <c r="BE445" i="2"/>
  <c r="BE449" i="2"/>
  <c r="BE459" i="2"/>
  <c r="BE478" i="2"/>
  <c r="BE483" i="2"/>
  <c r="BE490" i="2"/>
  <c r="BE499" i="2"/>
  <c r="BE503" i="2"/>
  <c r="BE517" i="2"/>
  <c r="BE535" i="2"/>
  <c r="J80" i="2"/>
  <c r="BE90" i="2"/>
  <c r="BE94" i="2"/>
  <c r="BE96" i="2"/>
  <c r="BE106" i="2"/>
  <c r="BE111" i="2"/>
  <c r="BE113" i="2"/>
  <c r="BE128" i="2"/>
  <c r="BE132" i="2"/>
  <c r="BE139" i="2"/>
  <c r="BE145" i="2"/>
  <c r="BE151" i="2"/>
  <c r="BE152" i="2"/>
  <c r="BE153" i="2"/>
  <c r="BE160" i="2"/>
  <c r="BE162" i="2"/>
  <c r="BE163" i="2"/>
  <c r="BE178" i="2"/>
  <c r="BE184" i="2"/>
  <c r="BE185" i="2"/>
  <c r="BE186" i="2"/>
  <c r="BE188" i="2"/>
  <c r="BE218" i="2"/>
  <c r="BE221" i="2"/>
  <c r="BE226" i="2"/>
  <c r="BE233" i="2"/>
  <c r="BE245" i="2"/>
  <c r="BE246" i="2"/>
  <c r="BE247" i="2"/>
  <c r="BE248" i="2"/>
  <c r="BE251" i="2"/>
  <c r="BE252" i="2"/>
  <c r="BE256" i="2"/>
  <c r="BE261" i="2"/>
  <c r="BE276" i="2"/>
  <c r="BE281" i="2"/>
  <c r="BE285" i="2"/>
  <c r="BE288" i="2"/>
  <c r="BE290" i="2"/>
  <c r="BE295" i="2"/>
  <c r="BE321" i="2"/>
  <c r="BE326" i="2"/>
  <c r="BE330" i="2"/>
  <c r="BE336" i="2"/>
  <c r="BE348" i="2"/>
  <c r="BE349" i="2"/>
  <c r="BE354" i="2"/>
  <c r="BE360" i="2"/>
  <c r="BE367" i="2"/>
  <c r="BE369" i="2"/>
  <c r="BE375" i="2"/>
  <c r="BE381" i="2"/>
  <c r="BE382" i="2"/>
  <c r="BE386" i="2"/>
  <c r="BE387" i="2"/>
  <c r="BE400" i="2"/>
  <c r="BE403" i="2"/>
  <c r="BE406" i="2"/>
  <c r="BE407" i="2"/>
  <c r="BE413" i="2"/>
  <c r="BE419" i="2"/>
  <c r="BE436" i="2"/>
  <c r="BE457" i="2"/>
  <c r="BE458" i="2"/>
  <c r="BE462" i="2"/>
  <c r="BE476" i="2"/>
  <c r="BE479" i="2"/>
  <c r="BE481" i="2"/>
  <c r="BE482" i="2"/>
  <c r="BE492" i="2"/>
  <c r="BE529" i="2"/>
  <c r="BE533" i="2"/>
  <c r="BE549" i="2"/>
  <c r="BE87" i="2"/>
  <c r="BE93" i="2"/>
  <c r="BE97" i="2"/>
  <c r="BE110" i="2"/>
  <c r="BE117" i="2"/>
  <c r="BE130" i="2"/>
  <c r="BE157" i="2"/>
  <c r="BE181" i="2"/>
  <c r="BE187" i="2"/>
  <c r="BE190" i="2"/>
  <c r="BE195" i="2"/>
  <c r="BE211" i="2"/>
  <c r="BE223" i="2"/>
  <c r="BE224" i="2"/>
  <c r="BE225" i="2"/>
  <c r="BE236" i="2"/>
  <c r="BE237" i="2"/>
  <c r="BE249" i="2"/>
  <c r="BE260" i="2"/>
  <c r="BE266" i="2"/>
  <c r="BE279" i="2"/>
  <c r="BE307" i="2"/>
  <c r="BE309" i="2"/>
  <c r="BE329" i="2"/>
  <c r="BE363" i="2"/>
  <c r="BE388" i="2"/>
  <c r="BE391" i="2"/>
  <c r="BE394" i="2"/>
  <c r="BE397" i="2"/>
  <c r="BE412" i="2"/>
  <c r="BE414" i="2"/>
  <c r="BE418" i="2"/>
  <c r="BE421" i="2"/>
  <c r="BE439" i="2"/>
  <c r="BE446" i="2"/>
  <c r="BE467" i="2"/>
  <c r="BE471" i="2"/>
  <c r="BE474" i="2"/>
  <c r="BE477" i="2"/>
  <c r="BE488" i="2"/>
  <c r="BE491" i="2"/>
  <c r="BE493" i="2"/>
  <c r="BE495" i="2"/>
  <c r="BE504" i="2"/>
  <c r="BE513" i="2"/>
  <c r="BE540" i="2"/>
  <c r="BE541" i="2"/>
  <c r="BE543" i="2"/>
  <c r="BE553" i="2"/>
  <c r="F59" i="2"/>
  <c r="BE91" i="2"/>
  <c r="BE92" i="2"/>
  <c r="BE98" i="2"/>
  <c r="BE100" i="2"/>
  <c r="BE104" i="2"/>
  <c r="BE109" i="2"/>
  <c r="BE127" i="2"/>
  <c r="BE129" i="2"/>
  <c r="BE135" i="2"/>
  <c r="BE138" i="2"/>
  <c r="BE154" i="2"/>
  <c r="BE159" i="2"/>
  <c r="BE191" i="2"/>
  <c r="BE201" i="2"/>
  <c r="BE203" i="2"/>
  <c r="BE208" i="2"/>
  <c r="BE234" i="2"/>
  <c r="BE243" i="2"/>
  <c r="BE257" i="2"/>
  <c r="BE263" i="2"/>
  <c r="BE264" i="2"/>
  <c r="BE265" i="2"/>
  <c r="BE268" i="2"/>
  <c r="BE270" i="2"/>
  <c r="BE278" i="2"/>
  <c r="BE282" i="2"/>
  <c r="BE284" i="2"/>
  <c r="BE289" i="2"/>
  <c r="BE297" i="2"/>
  <c r="BE299" i="2"/>
  <c r="BE304" i="2"/>
  <c r="BE305" i="2"/>
  <c r="BE320" i="2"/>
  <c r="BE325" i="2"/>
  <c r="BE334" i="2"/>
  <c r="BE338" i="2"/>
  <c r="BE340" i="2"/>
  <c r="BE341" i="2"/>
  <c r="BE346" i="2"/>
  <c r="BE351" i="2"/>
  <c r="BE359" i="2"/>
  <c r="BE365" i="2"/>
  <c r="BE374" i="2"/>
  <c r="BE377" i="2"/>
  <c r="BE379" i="2"/>
  <c r="BE383" i="2"/>
  <c r="BE392" i="2"/>
  <c r="BE396" i="2"/>
  <c r="BE426" i="2"/>
  <c r="BE434" i="2"/>
  <c r="BE443" i="2"/>
  <c r="BE451" i="2"/>
  <c r="BE454" i="2"/>
  <c r="BE455" i="2"/>
  <c r="BE463" i="2"/>
  <c r="BE465" i="2"/>
  <c r="BE468" i="2"/>
  <c r="BE486" i="2"/>
  <c r="BE487" i="2"/>
  <c r="BE494" i="2"/>
  <c r="BE505" i="2"/>
  <c r="BE508" i="2"/>
  <c r="BE510" i="2"/>
  <c r="BE527" i="2"/>
  <c r="BE528" i="2"/>
  <c r="BE547" i="2"/>
  <c r="BE119" i="2"/>
  <c r="BE131" i="2"/>
  <c r="BE134" i="2"/>
  <c r="BE168" i="2"/>
  <c r="BE182" i="2"/>
  <c r="BE189" i="2"/>
  <c r="BE200" i="2"/>
  <c r="BE209" i="2"/>
  <c r="BE214" i="2"/>
  <c r="BE220" i="2"/>
  <c r="BE238" i="2"/>
  <c r="BE244" i="2"/>
  <c r="BE259" i="2"/>
  <c r="BE275" i="2"/>
  <c r="BE280" i="2"/>
  <c r="BE286" i="2"/>
  <c r="BE294" i="2"/>
  <c r="BE300" i="2"/>
  <c r="BE310" i="2"/>
  <c r="BE311" i="2"/>
  <c r="BE312" i="2"/>
  <c r="BE345" i="2"/>
  <c r="BE366" i="2"/>
  <c r="BE380" i="2"/>
  <c r="BE393" i="2"/>
  <c r="BE395" i="2"/>
  <c r="BE399" i="2"/>
  <c r="BE417" i="2"/>
  <c r="BE430" i="2"/>
  <c r="BE450" i="2"/>
  <c r="BE456" i="2"/>
  <c r="BE473" i="2"/>
  <c r="BE489" i="2"/>
  <c r="BE496" i="2"/>
  <c r="BE498" i="2"/>
  <c r="BE500" i="2"/>
  <c r="BE506" i="2"/>
  <c r="BE507" i="2"/>
  <c r="BE514" i="2"/>
  <c r="BE518" i="2"/>
  <c r="BE534" i="2"/>
  <c r="BE542" i="2"/>
  <c r="BE89" i="2"/>
  <c r="BE95" i="2"/>
  <c r="BE105" i="2"/>
  <c r="BE107" i="2"/>
  <c r="BE116" i="2"/>
  <c r="BE133" i="2"/>
  <c r="BE136" i="2"/>
  <c r="BE142" i="2"/>
  <c r="BE143" i="2"/>
  <c r="BE155" i="2"/>
  <c r="BE161" i="2"/>
  <c r="BE166" i="2"/>
  <c r="BE169" i="2"/>
  <c r="BE173" i="2"/>
  <c r="BE174" i="2"/>
  <c r="BE175" i="2"/>
  <c r="BE176" i="2"/>
  <c r="BE196" i="2"/>
  <c r="BE198" i="2"/>
  <c r="BE199" i="2"/>
  <c r="BE202" i="2"/>
  <c r="BE213" i="2"/>
  <c r="BE215" i="2"/>
  <c r="BE216" i="2"/>
  <c r="BE219" i="2"/>
  <c r="BE227" i="2"/>
  <c r="BE228" i="2"/>
  <c r="BE232" i="2"/>
  <c r="BE240" i="2"/>
  <c r="BE253" i="2"/>
  <c r="BE255" i="2"/>
  <c r="BE271" i="2"/>
  <c r="BE273" i="2"/>
  <c r="BE277" i="2"/>
  <c r="BE298" i="2"/>
  <c r="BE301" i="2"/>
  <c r="BE314" i="2"/>
  <c r="BE318" i="2"/>
  <c r="BE328" i="2"/>
  <c r="BE331" i="2"/>
  <c r="BE335" i="2"/>
  <c r="BE344" i="2"/>
  <c r="BE347" i="2"/>
  <c r="BE356" i="2"/>
  <c r="BE372" i="2"/>
  <c r="BE408" i="2"/>
  <c r="BE415" i="2"/>
  <c r="BE420" i="2"/>
  <c r="BE428" i="2"/>
  <c r="BE429" i="2"/>
  <c r="BE433" i="2"/>
  <c r="BE435" i="2"/>
  <c r="BE464" i="2"/>
  <c r="BE470" i="2"/>
  <c r="BE472" i="2"/>
  <c r="BE480" i="2"/>
  <c r="BE485" i="2"/>
  <c r="BE501" i="2"/>
  <c r="BE516" i="2"/>
  <c r="BE520" i="2"/>
  <c r="BE530" i="2"/>
  <c r="BE539" i="2"/>
  <c r="BE544" i="2"/>
  <c r="BE548" i="2"/>
  <c r="BE112" i="2"/>
  <c r="BE115" i="2"/>
  <c r="BE118" i="2"/>
  <c r="BE123" i="2"/>
  <c r="BE124" i="2"/>
  <c r="BE140" i="2"/>
  <c r="BE146" i="2"/>
  <c r="BE149" i="2"/>
  <c r="BE156" i="2"/>
  <c r="BE164" i="2"/>
  <c r="BE165" i="2"/>
  <c r="BE167" i="2"/>
  <c r="BE177" i="2"/>
  <c r="BE193" i="2"/>
  <c r="BE206" i="2"/>
  <c r="BE217" i="2"/>
  <c r="BE222" i="2"/>
  <c r="BE293" i="2"/>
  <c r="BE306" i="2"/>
  <c r="BE332" i="2"/>
  <c r="BE339" i="2"/>
  <c r="BE353" i="2"/>
  <c r="BE361" i="2"/>
  <c r="BE364" i="2"/>
  <c r="BE370" i="2"/>
  <c r="BE376" i="2"/>
  <c r="BE384" i="2"/>
  <c r="BE385" i="2"/>
  <c r="BE390" i="2"/>
  <c r="BE398" i="2"/>
  <c r="BE401" i="2"/>
  <c r="BE411" i="2"/>
  <c r="BE416" i="2"/>
  <c r="BE423" i="2"/>
  <c r="BE427" i="2"/>
  <c r="BE432" i="2"/>
  <c r="BE441" i="2"/>
  <c r="BE444" i="2"/>
  <c r="BE448" i="2"/>
  <c r="BE461" i="2"/>
  <c r="BE466" i="2"/>
  <c r="BE469" i="2"/>
  <c r="BE497" i="2"/>
  <c r="BE509" i="2"/>
  <c r="BE511" i="2"/>
  <c r="BE512" i="2"/>
  <c r="BE515" i="2"/>
  <c r="BE519" i="2"/>
  <c r="BE523" i="2"/>
  <c r="BE524" i="2"/>
  <c r="BE551" i="2"/>
  <c r="BE554" i="2"/>
  <c r="F38" i="4"/>
  <c r="BC58" i="1" s="1"/>
  <c r="F36" i="4"/>
  <c r="BA58" i="1"/>
  <c r="J36" i="4"/>
  <c r="AW58" i="1" s="1"/>
  <c r="J36" i="2"/>
  <c r="AW56" i="1" s="1"/>
  <c r="F38" i="3"/>
  <c r="BC57" i="1"/>
  <c r="F36" i="2"/>
  <c r="BA56" i="1" s="1"/>
  <c r="F39" i="2"/>
  <c r="BD56" i="1"/>
  <c r="AS54" i="1"/>
  <c r="F39" i="3"/>
  <c r="BD57" i="1"/>
  <c r="F37" i="4"/>
  <c r="BB58" i="1" s="1"/>
  <c r="F37" i="3"/>
  <c r="BB57" i="1"/>
  <c r="F39" i="4"/>
  <c r="BD58" i="1"/>
  <c r="J36" i="3"/>
  <c r="AW57" i="1"/>
  <c r="F38" i="2"/>
  <c r="BC56" i="1" s="1"/>
  <c r="F36" i="3"/>
  <c r="BA57" i="1" s="1"/>
  <c r="F37" i="2"/>
  <c r="BB56" i="1" s="1"/>
  <c r="J63" i="2" l="1"/>
  <c r="AG56" i="1"/>
  <c r="BK87" i="4"/>
  <c r="J87" i="4" s="1"/>
  <c r="J63" i="4" s="1"/>
  <c r="AG57" i="1"/>
  <c r="J63" i="3"/>
  <c r="J92" i="3"/>
  <c r="J64" i="3"/>
  <c r="J35" i="2"/>
  <c r="AV56" i="1" s="1"/>
  <c r="AT56" i="1" s="1"/>
  <c r="AN56" i="1" s="1"/>
  <c r="F35" i="3"/>
  <c r="AZ57" i="1"/>
  <c r="BC55" i="1"/>
  <c r="AY55" i="1"/>
  <c r="AU55" i="1"/>
  <c r="AU54" i="1"/>
  <c r="J35" i="3"/>
  <c r="AV57" i="1" s="1"/>
  <c r="AT57" i="1" s="1"/>
  <c r="AN57" i="1" s="1"/>
  <c r="BB55" i="1"/>
  <c r="BB54" i="1" s="1"/>
  <c r="AX54" i="1" s="1"/>
  <c r="F35" i="2"/>
  <c r="AZ56" i="1" s="1"/>
  <c r="BA55" i="1"/>
  <c r="BA54" i="1" s="1"/>
  <c r="AW54" i="1" s="1"/>
  <c r="AK30" i="1" s="1"/>
  <c r="F35" i="4"/>
  <c r="AZ58" i="1"/>
  <c r="J35" i="4"/>
  <c r="AV58" i="1" s="1"/>
  <c r="AT58" i="1" s="1"/>
  <c r="BD55" i="1"/>
  <c r="BD54" i="1"/>
  <c r="W33" i="1"/>
  <c r="J41" i="3" l="1"/>
  <c r="J41" i="2"/>
  <c r="BC54" i="1"/>
  <c r="AY54" i="1" s="1"/>
  <c r="AX55" i="1"/>
  <c r="AW55" i="1"/>
  <c r="W31" i="1"/>
  <c r="J32" i="4"/>
  <c r="AG58" i="1"/>
  <c r="AG55" i="1"/>
  <c r="AG54" i="1" s="1"/>
  <c r="AK26" i="1" s="1"/>
  <c r="W30" i="1"/>
  <c r="AZ55" i="1"/>
  <c r="AV55" i="1"/>
  <c r="J41" i="4" l="1"/>
  <c r="AN58" i="1"/>
  <c r="AT55" i="1"/>
  <c r="W32" i="1"/>
  <c r="AZ54" i="1"/>
  <c r="W29" i="1" s="1"/>
  <c r="AN55" i="1" l="1"/>
  <c r="AV54" i="1"/>
  <c r="AK29" i="1"/>
  <c r="AK35" i="1"/>
  <c r="AT54" i="1" l="1"/>
  <c r="AN54" i="1" l="1"/>
</calcChain>
</file>

<file path=xl/sharedStrings.xml><?xml version="1.0" encoding="utf-8"?>
<sst xmlns="http://schemas.openxmlformats.org/spreadsheetml/2006/main" count="8498" uniqueCount="2307">
  <si>
    <t>Export Komplet</t>
  </si>
  <si>
    <t>VZ</t>
  </si>
  <si>
    <t>2.0</t>
  </si>
  <si>
    <t>ZAMOK</t>
  </si>
  <si>
    <t>False</t>
  </si>
  <si>
    <t>{14a47398-38b3-42df-845b-698157a3ec05}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</si>
  <si>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</si>
  <si>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</si>
  <si>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</si>
  <si>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</si>
  <si>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</si>
  <si>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</si>
  <si>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</si>
  <si>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</si>
  <si>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10-2022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</si>
  <si>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</si>
  <si>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</si>
  <si>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SSZT 2022-23-Opravy sdělovacího zařízení OŘ Ostrava-oblast OLC</t>
  </si>
  <si>
    <t>KSO:</t>
  </si>
  <si>
    <t/>
  </si>
  <si>
    <t>CC-CZ:</t>
  </si>
  <si>
    <t>Místo:</t>
  </si>
  <si>
    <t>OŘ Ostrava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</si>
  <si>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</si>
  <si>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</si>
  <si>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</si>
  <si>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</si>
  <si>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</si>
  <si>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</si>
  <si>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</si>
  <si>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</si>
  <si>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</si>
  <si>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</si>
  <si>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Ing. Hojgrová Janka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</si>
  <si>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</si>
  <si>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</si>
  <si>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</si>
  <si>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</si>
  <si>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</si>
  <si>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</si>
  <si>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</si>
  <si>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</si>
  <si>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</si>
  <si>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</si>
  <si>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</si>
  <si>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</si>
  <si>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</si>
  <si>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</si>
  <si>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</si>
  <si>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</si>
  <si>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</si>
  <si>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</si>
  <si>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</si>
  <si>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</si>
  <si>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</si>
  <si>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</si>
  <si>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</si>
  <si>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</si>
  <si>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</si>
  <si>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</si>
  <si>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</si>
  <si>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</si>
  <si>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</si>
  <si>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</si>
  <si>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</si>
  <si>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</si>
  <si>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</si>
  <si>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</si>
  <si>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</si>
  <si>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</si>
  <si>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</si>
  <si>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</si>
  <si>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</si>
  <si>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</si>
  <si>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</t>
  </si>
  <si>
    <t>Oblast Olomouc</t>
  </si>
  <si>
    <t>PRO</t>
  </si>
  <si>
    <t>1</t>
  </si>
  <si>
    <t>{8438954f-f431-4255-ab7e-da341799d890}</t>
  </si>
  <si>
    <t>2</t>
  </si>
  <si>
    <t>/</t>
  </si>
  <si>
    <t>01</t>
  </si>
  <si>
    <t>Sborník ÚOŽI</t>
  </si>
  <si>
    <t>Soupis</t>
  </si>
  <si>
    <t>{437c7dec-4d68-486e-8d3c-bfa99e20606a}</t>
  </si>
  <si>
    <t>02</t>
  </si>
  <si>
    <t>ÚRS</t>
  </si>
  <si>
    <t>{6cdc31b7-ab5f-4407-b0f5-a1383c82e3f8}</t>
  </si>
  <si>
    <t>03</t>
  </si>
  <si>
    <t xml:space="preserve">VRN+VON </t>
  </si>
  <si>
    <t>{df0be805-fe90-41bb-a4dd-d4ea345d7299}</t>
  </si>
  <si>
    <t>KRYCÍ LIST SOUPISU PRACÍ</t>
  </si>
  <si>
    <t>Objekt:</t>
  </si>
  <si>
    <t>PS 01 - Oblast Olomouc</t>
  </si>
  <si>
    <t>Soupis:</t>
  </si>
  <si>
    <t>01 - Sborník ÚOŽI</t>
  </si>
  <si>
    <t>Olomouc</t>
  </si>
  <si>
    <t>Ing. Hojgová Janka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</si>
  <si>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</si>
  <si>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</si>
  <si>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</si>
  <si>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</si>
  <si>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</si>
  <si>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</si>
  <si>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</si>
  <si>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</si>
  <si>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</si>
  <si>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</si>
  <si>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</si>
  <si>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</si>
  <si>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</si>
  <si>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</si>
  <si>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</si>
  <si>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</si>
  <si>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</si>
  <si>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</si>
  <si>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</si>
  <si>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7595141020</t>
  </si>
  <si>
    <t>VOIP telefony IP telefon s expansion modulem</t>
  </si>
  <si>
    <t>kus</t>
  </si>
  <si>
    <t>Sborník UOŽI 01 2022</t>
  </si>
  <si>
    <t>ROZPOCET</t>
  </si>
  <si>
    <t>-526429353</t>
  </si>
  <si>
    <t>7595140010</t>
  </si>
  <si>
    <t>VOIP telefony Telefon VoIP s přímou volbou, 3 konta SIP</t>
  </si>
  <si>
    <t>615425771</t>
  </si>
  <si>
    <t>3</t>
  </si>
  <si>
    <t>7595200030</t>
  </si>
  <si>
    <t>Telefonní ústředny Systémy Přenosové IP telefonie: callmanager do 300 portů licence za běžného uživatele</t>
  </si>
  <si>
    <t>-297642886</t>
  </si>
  <si>
    <t>4</t>
  </si>
  <si>
    <t>7595200040</t>
  </si>
  <si>
    <t>Telefonní ústředny Systémy Přenosové IP telefonie: callmanager do 300 portů licence za pokročilého uživatele</t>
  </si>
  <si>
    <t>617370691</t>
  </si>
  <si>
    <t>5</t>
  </si>
  <si>
    <t>7595200520</t>
  </si>
  <si>
    <t>Telefonní ústředny Systémy Přenosové IP telefonie: callmanager do 300 portů SFP modul pro switch</t>
  </si>
  <si>
    <t>-1828226278</t>
  </si>
  <si>
    <t>6</t>
  </si>
  <si>
    <t>7595600380</t>
  </si>
  <si>
    <t>Přenosová a datová zařízení Datové -  switch L2 průmyslové provedení 4 porty 10 / 100, 2x SFP, DC</t>
  </si>
  <si>
    <t>682976302</t>
  </si>
  <si>
    <t>7</t>
  </si>
  <si>
    <t>7595600420</t>
  </si>
  <si>
    <t>Přenosová a datová zařízení Datové -  switch L2 24 portů 10 / 100, 2x SFP</t>
  </si>
  <si>
    <t>-1560003468</t>
  </si>
  <si>
    <t>8</t>
  </si>
  <si>
    <t>7595600390</t>
  </si>
  <si>
    <t>Přenosová a datová zařízení Datové -  switch L2 průmyslové provedení 8 portů 10 / 100, 2x SFP, DC</t>
  </si>
  <si>
    <t>2086910549</t>
  </si>
  <si>
    <t>9</t>
  </si>
  <si>
    <t>7595600490</t>
  </si>
  <si>
    <t>Přenosová a datová zařízení Datové - modem SHDSL</t>
  </si>
  <si>
    <t>-1898138590</t>
  </si>
  <si>
    <t>10</t>
  </si>
  <si>
    <t>7595600510</t>
  </si>
  <si>
    <t>Přenosová a datová zařízení Datové - modem Optický konvertor tříslotové šasi AC</t>
  </si>
  <si>
    <t>-1920595348</t>
  </si>
  <si>
    <t>11</t>
  </si>
  <si>
    <t>7595600520</t>
  </si>
  <si>
    <t>Přenosová a datová zařízení Datové - modem Optický konvertor šestislotové šasi AC</t>
  </si>
  <si>
    <t>323363417</t>
  </si>
  <si>
    <t>12</t>
  </si>
  <si>
    <t>7595600530</t>
  </si>
  <si>
    <t>Přenosová a datová zařízení Datové - modem Optický konvertor dvacetislotové šasi 2xAC</t>
  </si>
  <si>
    <t>-1837933204</t>
  </si>
  <si>
    <t>13</t>
  </si>
  <si>
    <t>7595600540</t>
  </si>
  <si>
    <t>Přenosová a datová zařízení Datové - modem Optický konvertor Ethernet, karta do šasi</t>
  </si>
  <si>
    <t>-440597975</t>
  </si>
  <si>
    <t>14</t>
  </si>
  <si>
    <t>7595600560</t>
  </si>
  <si>
    <t>Přenosová a datová zařízení Datové - modem Optický konvertor SNMP, karta do šasi</t>
  </si>
  <si>
    <t>387131752</t>
  </si>
  <si>
    <t>7595600570</t>
  </si>
  <si>
    <t>Přenosová a datová zařízení Datové - modem Optický konvertor Ethernet, samostatný</t>
  </si>
  <si>
    <t>1107240142</t>
  </si>
  <si>
    <t>16</t>
  </si>
  <si>
    <t>7595600580</t>
  </si>
  <si>
    <t>Přenosová a datová zařízení Datové - modem Optický konvertor E1, samostatný</t>
  </si>
  <si>
    <t>862096764</t>
  </si>
  <si>
    <t>17</t>
  </si>
  <si>
    <t>7595600590</t>
  </si>
  <si>
    <t>Přenosová a datová zařízení Datové - modem Převodník RS 232 / ethernet</t>
  </si>
  <si>
    <t>274315542</t>
  </si>
  <si>
    <t>18</t>
  </si>
  <si>
    <t>7595600600</t>
  </si>
  <si>
    <t>Přenosová a datová zařízení Datové - modem Převodník E1 / ethernet</t>
  </si>
  <si>
    <t>-728795995</t>
  </si>
  <si>
    <t>19</t>
  </si>
  <si>
    <t>7593321521</t>
  </si>
  <si>
    <t>Prvky Translátor 600:600 (4kV)</t>
  </si>
  <si>
    <t>-941069231</t>
  </si>
  <si>
    <t>20</t>
  </si>
  <si>
    <t>7593321522</t>
  </si>
  <si>
    <t>Prvky Translátor 150:150 (4kV)</t>
  </si>
  <si>
    <t>-393998152</t>
  </si>
  <si>
    <t>7596330010</t>
  </si>
  <si>
    <t>Větve rozhlasového zařízení Vysokoimpedanční oddělovací transformátor 3600:1900, 4kV</t>
  </si>
  <si>
    <t>-1114699239</t>
  </si>
  <si>
    <t>22</t>
  </si>
  <si>
    <t>7596001600</t>
  </si>
  <si>
    <t>Rádiová zařízení Sdružovač, zátěž apod. RV3 adaptér MB</t>
  </si>
  <si>
    <t>1094998239</t>
  </si>
  <si>
    <t>23</t>
  </si>
  <si>
    <t>7596001610</t>
  </si>
  <si>
    <t>Rádiová zařízení Sdružovač, zátěž apod. Zdroj 48V DS-177-0, bez baterií *</t>
  </si>
  <si>
    <t>-1055075108</t>
  </si>
  <si>
    <t>24</t>
  </si>
  <si>
    <t>7596001640</t>
  </si>
  <si>
    <t>Rádiová zařízení Sdružovač, zátěž apod. měnič DC-DC 48V/24V</t>
  </si>
  <si>
    <t>1263428295</t>
  </si>
  <si>
    <t>27</t>
  </si>
  <si>
    <t>7596001705</t>
  </si>
  <si>
    <t>Rádiová zařízení Sdružovač, zátěž apod. RV3 server nový</t>
  </si>
  <si>
    <t>-1830539377</t>
  </si>
  <si>
    <t>28</t>
  </si>
  <si>
    <t>7596001720</t>
  </si>
  <si>
    <t>Rádiová zařízení Sdružovač, zátěž apod. TOP, TOP1 (SW pro MRTS, TRS, MB zapojovač, Tlf., rozhlas)</t>
  </si>
  <si>
    <t>-349954471</t>
  </si>
  <si>
    <t>29</t>
  </si>
  <si>
    <t>7596001725</t>
  </si>
  <si>
    <t>Rádiová zařízení Sdružovač, zátěž apod. TOP, TOP1 (SW pro GSM-R, MRTS, TRS, MB zapojovač, Tlf., rozhlas)</t>
  </si>
  <si>
    <t>27633486</t>
  </si>
  <si>
    <t>30</t>
  </si>
  <si>
    <t>7596810020</t>
  </si>
  <si>
    <t>Telefonní zapojovače Malá sdělovací technika pro ČD Zapojovač telef.náhradní NTZ 2 (CV540539002)</t>
  </si>
  <si>
    <t>-387627389</t>
  </si>
  <si>
    <t>31</t>
  </si>
  <si>
    <t>7596001670</t>
  </si>
  <si>
    <t>Rádiová zařízení Sdružovač, zátěž apod. Rozhlasová ústředna RU6IP</t>
  </si>
  <si>
    <t>-1196763934</t>
  </si>
  <si>
    <t>32</t>
  </si>
  <si>
    <t>7596320010</t>
  </si>
  <si>
    <t>Ovládací skříně rozhlasových ústředen Mikrofon sestavený RU6/100-OM (CV579095048)</t>
  </si>
  <si>
    <t>757173849</t>
  </si>
  <si>
    <t>33</t>
  </si>
  <si>
    <t>7493100030</t>
  </si>
  <si>
    <t>Venkovní osvětlení Osvětlovací stožáry sklopné pro přídavnou montáž rozhlasového zařízení výšky do 6m, žárově zinkovaný, vč. výstroje</t>
  </si>
  <si>
    <t>507369754</t>
  </si>
  <si>
    <t>34</t>
  </si>
  <si>
    <t>7493100110</t>
  </si>
  <si>
    <t>Venkovní osvětlení Osvětlovací stožáry sklopné pro přídavnou montáž rozhlasového zařízení výšky 7 - 12m, metalizovaný, vč. výstroje</t>
  </si>
  <si>
    <t>337820703</t>
  </si>
  <si>
    <t>35</t>
  </si>
  <si>
    <t>7493100120</t>
  </si>
  <si>
    <t>Venkovní osvětlení Osvětlovací stožáry pevné Sklápěcí zařízení pružinové, určeno pro sklápění osvětlovacích stožárů od 5 m do 8 m</t>
  </si>
  <si>
    <t>1508111056</t>
  </si>
  <si>
    <t>36</t>
  </si>
  <si>
    <t>7596950940</t>
  </si>
  <si>
    <t>Ocelové stožáry Rámeček na zazdění IVCA G  (HM0321859996101)</t>
  </si>
  <si>
    <t>405687152</t>
  </si>
  <si>
    <t>37</t>
  </si>
  <si>
    <t>7596950820</t>
  </si>
  <si>
    <t>Ocelové stožáry Výložník jednoramenný  (HM0383889990205)</t>
  </si>
  <si>
    <t>-603934106</t>
  </si>
  <si>
    <t>38</t>
  </si>
  <si>
    <t>7596950850</t>
  </si>
  <si>
    <t>Ocelové stožáry Výlož.dvouram.stožár 60/90 rozt.1m (HM0383889990265)</t>
  </si>
  <si>
    <t>1209034179</t>
  </si>
  <si>
    <t>39</t>
  </si>
  <si>
    <t>7596330020</t>
  </si>
  <si>
    <t>Větve rozhlasového zařízení Trubka ochr.rozhl.stožáru ocelová (HM0316800210000)</t>
  </si>
  <si>
    <t>-2099262136</t>
  </si>
  <si>
    <t>40</t>
  </si>
  <si>
    <t>7596330030</t>
  </si>
  <si>
    <t>Větve rozhlasového zařízení Trubka ochranna plastová  (HM0316800210100)</t>
  </si>
  <si>
    <t>632501431</t>
  </si>
  <si>
    <t>41</t>
  </si>
  <si>
    <t>7596330040</t>
  </si>
  <si>
    <t>Větve rozhlasového zařízení Nosič reproduktoru pozink.  (HM0316849990110)</t>
  </si>
  <si>
    <t>1980409861</t>
  </si>
  <si>
    <t>42</t>
  </si>
  <si>
    <t>7596330050</t>
  </si>
  <si>
    <t>Větve rozhlasového zařízení Stožár pro 2 repro pozink. bez příslušens (HM0316849990131)</t>
  </si>
  <si>
    <t>-425080670</t>
  </si>
  <si>
    <t>43</t>
  </si>
  <si>
    <t>7596330060</t>
  </si>
  <si>
    <t>Větve rozhlasového zařízení Skříň pro reprodukt.plast. lišty DIN APO 31 (HM0316849990133)</t>
  </si>
  <si>
    <t>-1421698036</t>
  </si>
  <si>
    <t>44</t>
  </si>
  <si>
    <t>7590130050</t>
  </si>
  <si>
    <t>Rozdělovače, rozváděče Skříň pro  kabel. závěry plast.skříň APO 71 (HM0354368650100)</t>
  </si>
  <si>
    <t>128</t>
  </si>
  <si>
    <t>-1918311409</t>
  </si>
  <si>
    <t>45</t>
  </si>
  <si>
    <t>7596330070</t>
  </si>
  <si>
    <t>Větve rozhlasového zařízení Držák trubek ochran. plast  (HM0316849990135)</t>
  </si>
  <si>
    <t>-1002642320</t>
  </si>
  <si>
    <t>46</t>
  </si>
  <si>
    <t>7596330080</t>
  </si>
  <si>
    <t>Větve rozhlasového zařízení Čepička pro uzemnění malá PE 17/21 (HM0321711070000)</t>
  </si>
  <si>
    <t>-725889551</t>
  </si>
  <si>
    <t>47</t>
  </si>
  <si>
    <t>7596510010</t>
  </si>
  <si>
    <t>Řídící systém Server hlavní</t>
  </si>
  <si>
    <t>-1235994727</t>
  </si>
  <si>
    <t>48</t>
  </si>
  <si>
    <t>7596520020</t>
  </si>
  <si>
    <t>Informační tabule Elektronický zobrazovací panel oboustranný s hlas.výstupem</t>
  </si>
  <si>
    <t>-1661019493</t>
  </si>
  <si>
    <t>49</t>
  </si>
  <si>
    <t>7596520030</t>
  </si>
  <si>
    <t>Informační tabule Elektronický zobrazovací panel oboustranný, dvojitý s hlas.výstupem</t>
  </si>
  <si>
    <t>-1663134475</t>
  </si>
  <si>
    <t>51</t>
  </si>
  <si>
    <t>7596520060</t>
  </si>
  <si>
    <t>Informační tabule Elektronický zobrazovací panel aktivní inf.reproduktor</t>
  </si>
  <si>
    <t>-1198275187</t>
  </si>
  <si>
    <t>52</t>
  </si>
  <si>
    <t>7596520070</t>
  </si>
  <si>
    <t>Informační tabule Elektronický zobrazovací panel jednostranný s hl. výstupem</t>
  </si>
  <si>
    <t>-772389854</t>
  </si>
  <si>
    <t>53</t>
  </si>
  <si>
    <t>7596550010</t>
  </si>
  <si>
    <t>Majáčky a akustické úpravy pro nevidomé Orientační hlasový majáček pro nevidomé a slabozraké  - 2 hlasové fráze, audio záznam MP3 na kartě SD/MMC přeprogramovatelný, digitální, exteriérový</t>
  </si>
  <si>
    <t>-889841324</t>
  </si>
  <si>
    <t>54</t>
  </si>
  <si>
    <t>7596550020</t>
  </si>
  <si>
    <t>Majáčky a akustické úpravy pro nevidomé Dálkový ovladač majáčků pro nevidomé a slabozraké, bezdrátový, dosah 100 m,  6 programovatelných tlačítek, dvoufrekvenční ( f=86,790 MHz pro ČR)</t>
  </si>
  <si>
    <t>2053962778</t>
  </si>
  <si>
    <t>55</t>
  </si>
  <si>
    <t>7596550030</t>
  </si>
  <si>
    <t>Majáčky a akustické úpravy pro nevidomé Blok příjímače pro dálkovou aktivaci signalizace pro nevidomé</t>
  </si>
  <si>
    <t>-661523878</t>
  </si>
  <si>
    <t>56</t>
  </si>
  <si>
    <t>7596610005</t>
  </si>
  <si>
    <t>Hodinová zařízení Hlavní hodiny hlavní mikroprocesorové hodiny se střadačem, možno připojit přijímač DCF, krytí IP 65</t>
  </si>
  <si>
    <t>762524998</t>
  </si>
  <si>
    <t>57</t>
  </si>
  <si>
    <t>7596610160</t>
  </si>
  <si>
    <t>Hodinová zařízení Hlavní hodiny Přijímací modul pro bezdrátovou komunikaci, výstup DCF 77</t>
  </si>
  <si>
    <t>598436016</t>
  </si>
  <si>
    <t>58</t>
  </si>
  <si>
    <t>7596610305</t>
  </si>
  <si>
    <t>Hodinová zařízení Hlavní hodiny hlavní mikroprocesorové hodiny s vestavěným akumulátorem, dvoulinkové, možno připojit přijímač DCF</t>
  </si>
  <si>
    <t>1472277081</t>
  </si>
  <si>
    <t>59</t>
  </si>
  <si>
    <t>7596620010</t>
  </si>
  <si>
    <t>Hodinová zařízení Hlavní hodiny linkový rozvaděč bez síťového zdroje</t>
  </si>
  <si>
    <t>1061491864</t>
  </si>
  <si>
    <t>60</t>
  </si>
  <si>
    <t>7596620020</t>
  </si>
  <si>
    <t>Hodinová zařízení Hlavní hodiny linkový rozvaděč včetně síťového zdroje</t>
  </si>
  <si>
    <t>-2042870735</t>
  </si>
  <si>
    <t>61</t>
  </si>
  <si>
    <t>7596620030</t>
  </si>
  <si>
    <t>Hodinová zařízení Interiérové hodiny ručičkové podružné, jednostranné 30+</t>
  </si>
  <si>
    <t>-483865957</t>
  </si>
  <si>
    <t>62</t>
  </si>
  <si>
    <t>7596620035</t>
  </si>
  <si>
    <t>Hodinová zařízení Interiérové hodiny ručičkové podružné, dvoustranné 30+D</t>
  </si>
  <si>
    <t>-1581817811</t>
  </si>
  <si>
    <t>63</t>
  </si>
  <si>
    <t>7596620040</t>
  </si>
  <si>
    <t>Hodinová zařízení Interiérové hodiny ručičkové podružné, jednostranné 40+</t>
  </si>
  <si>
    <t>962927437</t>
  </si>
  <si>
    <t>64</t>
  </si>
  <si>
    <t>7596620045</t>
  </si>
  <si>
    <t>Hodinová zařízení Interiérové hodiny ručičkové podružné, dvoustranné 40+D</t>
  </si>
  <si>
    <t>487669469</t>
  </si>
  <si>
    <t>65</t>
  </si>
  <si>
    <t>7596620100</t>
  </si>
  <si>
    <t>Hodinová zařízení Doplňky k hlavním hodinám Přijímač radiosignálu DCF 77,5 kHz, pro běžné použití</t>
  </si>
  <si>
    <t>-2013030350</t>
  </si>
  <si>
    <t>66</t>
  </si>
  <si>
    <t>7596620105</t>
  </si>
  <si>
    <t>Hodinová zařízení Doplňky k hlavním hodinám Přijímač satelitního signálu včetně antény, výstup signál DCF 77</t>
  </si>
  <si>
    <t>400350814</t>
  </si>
  <si>
    <t>67</t>
  </si>
  <si>
    <t>7596620150</t>
  </si>
  <si>
    <t>Hodinová zařízení Doplňky k hlavním hodinám Montážní konzola s Pb aku 24 V / 2,3 Ah ETC</t>
  </si>
  <si>
    <t>-1465902101</t>
  </si>
  <si>
    <t>68</t>
  </si>
  <si>
    <t>7596620155</t>
  </si>
  <si>
    <t>Hodinová zařízení Doplňky k hlavním hodinám Záložní baterie 24 V / 0,8 Ah</t>
  </si>
  <si>
    <t>1746820543</t>
  </si>
  <si>
    <t>69</t>
  </si>
  <si>
    <t>7596620160</t>
  </si>
  <si>
    <t>Hodinová zařízení Doplňky k hlavním hodinám Záložní baterie 12 V / 0,8 Ah</t>
  </si>
  <si>
    <t>65465430</t>
  </si>
  <si>
    <t>70</t>
  </si>
  <si>
    <t>7596620225</t>
  </si>
  <si>
    <t>Hodinová zařízení Doplňky k hlavním hodinám Deska elektroniky ZCLMX</t>
  </si>
  <si>
    <t>1369699041</t>
  </si>
  <si>
    <t>71</t>
  </si>
  <si>
    <t>7596620235</t>
  </si>
  <si>
    <t>Hodinová zařízení Doplňky k hlavním hodinám Teplotní čidlo</t>
  </si>
  <si>
    <t>321723000</t>
  </si>
  <si>
    <t>72</t>
  </si>
  <si>
    <t>7596630050</t>
  </si>
  <si>
    <t>Hodinová zařízení Interiérové hodiny digitální univerzální digitální jednostranné hodiny z vysoce svítivých LED, (čas, datum), výška číslic 100 mm barva červená</t>
  </si>
  <si>
    <t>1090446122</t>
  </si>
  <si>
    <t>73</t>
  </si>
  <si>
    <t>7596630051</t>
  </si>
  <si>
    <t>Hodinová zařízení Interiérové hodiny digitální univerzální digitální jednostranné hodiny z vysoce svítivých LED, (čas, datum), výška číslic 100 mm barva žlutá</t>
  </si>
  <si>
    <t>-131524340</t>
  </si>
  <si>
    <t>74</t>
  </si>
  <si>
    <t>7596630052</t>
  </si>
  <si>
    <t>Hodinová zařízení Interiérové hodiny digitální univerzální digitální jednostranné hodiny z vysoce svítivých LED, (čas, datum), výška číslic 100 mm barva modrá/zelená/bílá</t>
  </si>
  <si>
    <t>-1503968524</t>
  </si>
  <si>
    <t>75</t>
  </si>
  <si>
    <t>7596630057</t>
  </si>
  <si>
    <t>Hodinová zařízení Interiérové hodiny digitální univerzální digitální jednostranné hodiny se sekundou z vysoce svítivých LED (čas, datum), výška číslic 100 mm barva žlutá</t>
  </si>
  <si>
    <t>1138665862</t>
  </si>
  <si>
    <t>76</t>
  </si>
  <si>
    <t>7596630058</t>
  </si>
  <si>
    <t>Hodinová zařízení Interiérové hodiny digitální univerzální digitální jednostranné hodiny se sekundou z vysoce svítivých LED (čas, datum), výška číslic 100 mm barva modrá/zelená/bílá</t>
  </si>
  <si>
    <t>1706908403</t>
  </si>
  <si>
    <t>77</t>
  </si>
  <si>
    <t>7596630102</t>
  </si>
  <si>
    <t>Hodinová zařízení Exteriérové hodiny ručičkové čtvercové venkovní jednostranné, závěs na stěnu, průměr 50  cm</t>
  </si>
  <si>
    <t>-807218957</t>
  </si>
  <si>
    <t>78</t>
  </si>
  <si>
    <t>7596630103</t>
  </si>
  <si>
    <t>Hodinová zařízení Exteriérové hodiny ručičkové čtvercové venkovní jednostranné, závěs na stěnu, průměr 60  cm</t>
  </si>
  <si>
    <t>-2102294204</t>
  </si>
  <si>
    <t>79</t>
  </si>
  <si>
    <t>7596630104</t>
  </si>
  <si>
    <t>Hodinová zařízení Exteriérové hodiny ručičkové čtvercové venkovní jednostranné, závěs na stěnu, průměr 80  cm</t>
  </si>
  <si>
    <t>858103475</t>
  </si>
  <si>
    <t>80</t>
  </si>
  <si>
    <t>7596630105</t>
  </si>
  <si>
    <t>Hodinová zařízení Exteriérové hodiny ručičkové čtvercové venkovní jednostranné, závěs na stěnu, průměr 100  cm</t>
  </si>
  <si>
    <t>-678021071</t>
  </si>
  <si>
    <t>81</t>
  </si>
  <si>
    <t>7596630173</t>
  </si>
  <si>
    <t>Hodinová zařízení Exteriérové hodiny ručičkové kruhové venkovní dvoustranné, závěs sloup-středový, průměr 60  cm</t>
  </si>
  <si>
    <t>1442017009</t>
  </si>
  <si>
    <t>82</t>
  </si>
  <si>
    <t>7596640100</t>
  </si>
  <si>
    <t>Hodinová zařízení LCD displeje: 4099 M popř. 1240</t>
  </si>
  <si>
    <t>-1693414750</t>
  </si>
  <si>
    <t>83</t>
  </si>
  <si>
    <t>7596640105</t>
  </si>
  <si>
    <t>Hodinová zařízení LCD displeje: 6140</t>
  </si>
  <si>
    <t>1023666584</t>
  </si>
  <si>
    <t>84</t>
  </si>
  <si>
    <t>7596640110</t>
  </si>
  <si>
    <t>Hodinová zařízení LCD displeje: 7040</t>
  </si>
  <si>
    <t>545019071</t>
  </si>
  <si>
    <t>85</t>
  </si>
  <si>
    <t>7596640115</t>
  </si>
  <si>
    <t>Hodinová zařízení LCD displeje: 7140</t>
  </si>
  <si>
    <t>694969154</t>
  </si>
  <si>
    <t>86</t>
  </si>
  <si>
    <t>7596640120</t>
  </si>
  <si>
    <t>Hodinová zařízení LCD displeje: 7040 – 19 č – b</t>
  </si>
  <si>
    <t>-1370608156</t>
  </si>
  <si>
    <t>87</t>
  </si>
  <si>
    <t>7596640125</t>
  </si>
  <si>
    <t>Hodinová zařízení LCD displeje: 8140</t>
  </si>
  <si>
    <t>-1689244022</t>
  </si>
  <si>
    <t>88</t>
  </si>
  <si>
    <t>7596640150</t>
  </si>
  <si>
    <t>Hodinová zařízení Podsvětlovací  LED panel : Deska osvětlení</t>
  </si>
  <si>
    <t>1303002165</t>
  </si>
  <si>
    <t>89</t>
  </si>
  <si>
    <t>7596640165</t>
  </si>
  <si>
    <t>Hodinová zařízení Zářivkové trubice 15W</t>
  </si>
  <si>
    <t>513173881</t>
  </si>
  <si>
    <t>90</t>
  </si>
  <si>
    <t>7596640170</t>
  </si>
  <si>
    <t>Hodinová zařízení Zářivkové trubice 18W</t>
  </si>
  <si>
    <t>478541252</t>
  </si>
  <si>
    <t>91</t>
  </si>
  <si>
    <t>7596640175</t>
  </si>
  <si>
    <t>Hodinová zařízení Zářivkové trubice 36 W</t>
  </si>
  <si>
    <t>-972439705</t>
  </si>
  <si>
    <t>92</t>
  </si>
  <si>
    <t>7596640190</t>
  </si>
  <si>
    <t>Hodinová zařízení Převodníky RTC 3485</t>
  </si>
  <si>
    <t>-2001700431</t>
  </si>
  <si>
    <t>93</t>
  </si>
  <si>
    <t>7596640195</t>
  </si>
  <si>
    <t>Hodinová zařízení Převodníky RTC 3485E</t>
  </si>
  <si>
    <t>-591082309</t>
  </si>
  <si>
    <t>94</t>
  </si>
  <si>
    <t>7596640200</t>
  </si>
  <si>
    <t>Hodinová zařízení Převodníky RS 232/485</t>
  </si>
  <si>
    <t>-2105319654</t>
  </si>
  <si>
    <t>95</t>
  </si>
  <si>
    <t>7596640300</t>
  </si>
  <si>
    <t>Hodinová zařízení Podružné strojky k hodinám PS 100</t>
  </si>
  <si>
    <t>2047319303</t>
  </si>
  <si>
    <t>96</t>
  </si>
  <si>
    <t>7596640308</t>
  </si>
  <si>
    <t>Hodinová zařízení Podružné strojky k hodinám PS 1000</t>
  </si>
  <si>
    <t>1974538832</t>
  </si>
  <si>
    <t>97</t>
  </si>
  <si>
    <t>7596720002</t>
  </si>
  <si>
    <t>Díly televizních zařízení 3 Mpx venkovní válečková IP kamera s IR, antivandal</t>
  </si>
  <si>
    <t>375962286</t>
  </si>
  <si>
    <t>98</t>
  </si>
  <si>
    <t>7596720003</t>
  </si>
  <si>
    <t>Díly televizních zařízení 3 Mpx vnitřní IP kamera s IR, antivandal</t>
  </si>
  <si>
    <t>1366702925</t>
  </si>
  <si>
    <t>99</t>
  </si>
  <si>
    <t>7596720004</t>
  </si>
  <si>
    <t>Díly televizních zařízení 3 Mpx vnitřní miniDome IP kamera s IR, antivandal</t>
  </si>
  <si>
    <t>395462591</t>
  </si>
  <si>
    <t>100</t>
  </si>
  <si>
    <t>7596720005</t>
  </si>
  <si>
    <t>Díly televizních zařízení 3 Mpx vnitřní box IP kamera s IR, antivandal</t>
  </si>
  <si>
    <t>431866716</t>
  </si>
  <si>
    <t>101</t>
  </si>
  <si>
    <t>7596720006</t>
  </si>
  <si>
    <t>Díly televizních zařízení 6 Mpx vnitřní box IP kamera s IR, antivandal</t>
  </si>
  <si>
    <t>336764226</t>
  </si>
  <si>
    <t>102</t>
  </si>
  <si>
    <t>7596720007</t>
  </si>
  <si>
    <t>Díly televizních zařízení Objektiv 1/3" DC  pro megapixelové kamery; f = 2,8-8mm / F = 1.2-360, IR korekční</t>
  </si>
  <si>
    <t>-1425192880</t>
  </si>
  <si>
    <t>103</t>
  </si>
  <si>
    <t>7596720008</t>
  </si>
  <si>
    <t>Díly televizních zařízení Objektiv 1/3" DC pro megapixelové kamery; f = 3,8-16mm / F = 1.2-360, IR korekční</t>
  </si>
  <si>
    <t>-620645621</t>
  </si>
  <si>
    <t>104</t>
  </si>
  <si>
    <t>7596720009</t>
  </si>
  <si>
    <t>Díly televizních zařízení Venkovní ocelový rozvaděč pro komplexní řešení venkovních kamerových bodů, osazený</t>
  </si>
  <si>
    <t>-979608591</t>
  </si>
  <si>
    <t>105</t>
  </si>
  <si>
    <t>7596720011</t>
  </si>
  <si>
    <t>Díly televizních zařízení IP sítová kamera s denním i nočním záznamem integrované infračervené LED a IR Filtr; 4IR Led; max. IR dosah 5m; rozlišení 640x480 px; ohnisková vzdalenost 3,15 mm; zorný úhel H:45,3,V: 34,5 , D:54,9 stupňů</t>
  </si>
  <si>
    <t>1109374347</t>
  </si>
  <si>
    <t>106</t>
  </si>
  <si>
    <t>7596720012</t>
  </si>
  <si>
    <t>Díly televizních zařízení Montážní sada pro venkovní ocelový rozvaděč pro komplexní řešení venkovních kamerových bodů</t>
  </si>
  <si>
    <t>2097831598</t>
  </si>
  <si>
    <t>107</t>
  </si>
  <si>
    <t>7596720030</t>
  </si>
  <si>
    <t>Díly televizních zařízení Stožár antén.HTN 5 s kotv. pro ZA43 (HM0383889990274)</t>
  </si>
  <si>
    <t>-311056018</t>
  </si>
  <si>
    <t>108</t>
  </si>
  <si>
    <t>7596720050</t>
  </si>
  <si>
    <t>Díly televizních zařízení Stožár anténní trubkový*89 5m/uk.zaslep. (HM0383889990313)</t>
  </si>
  <si>
    <t>1263935007</t>
  </si>
  <si>
    <t>109</t>
  </si>
  <si>
    <t>7596730100</t>
  </si>
  <si>
    <t>Kamerové systémy CCTV Kamera fixní Konzole k PTZ kamerám Samsung pro montáž na zeď</t>
  </si>
  <si>
    <t>97633127</t>
  </si>
  <si>
    <t>110</t>
  </si>
  <si>
    <t>7596730102</t>
  </si>
  <si>
    <t>Kamerové systémy CCTV Kamera fixní Konzole k PTZ kamerám Samsung pro závěsnou montáž</t>
  </si>
  <si>
    <t>563356938</t>
  </si>
  <si>
    <t>111</t>
  </si>
  <si>
    <t>7592600070</t>
  </si>
  <si>
    <t>Počítače, SW Počítač - PC klient pro klientské pracoviště kamerového systému</t>
  </si>
  <si>
    <t>-1758765545</t>
  </si>
  <si>
    <t>112</t>
  </si>
  <si>
    <t>7596731046</t>
  </si>
  <si>
    <t>Kamerové systémy CCTV Kamera fixní NVR XP Professional, sw pro IP kamery/enkodéry, zákl. licence</t>
  </si>
  <si>
    <t>-58114103</t>
  </si>
  <si>
    <t>113</t>
  </si>
  <si>
    <t>7596731054</t>
  </si>
  <si>
    <t>Kamerové systémy CCTV Kamera fixní NVR XP Enterprise, sw pro IP kamery/enkodéry, zákl. licence</t>
  </si>
  <si>
    <t>1334375451</t>
  </si>
  <si>
    <t>114</t>
  </si>
  <si>
    <t>7596731114</t>
  </si>
  <si>
    <t>Kamerové systémy CCTV Kamera fixní NVR NUUO IP+, sw pro IP kamery/enkodéry, licence pro 8 zařízení</t>
  </si>
  <si>
    <t>1316153149</t>
  </si>
  <si>
    <t>115</t>
  </si>
  <si>
    <t>7596731118</t>
  </si>
  <si>
    <t>Kamerové systémy CCTV Kamera fixní NVR NUUO IP+, sw pro IP kamery/enkodéry, licence pro 16 zařízení</t>
  </si>
  <si>
    <t>2049329317</t>
  </si>
  <si>
    <t>116</t>
  </si>
  <si>
    <t>7596731110</t>
  </si>
  <si>
    <t>Kamerové systémy CCTV Kamera fixní NVR NUUO IP+, sw pro IP kamery/enkodéry, licence pro 1 zařízení</t>
  </si>
  <si>
    <t>-1164259411</t>
  </si>
  <si>
    <t>117</t>
  </si>
  <si>
    <t>7596731364</t>
  </si>
  <si>
    <t>Kamerové systémy CCTV Kamera fixní Zdroj pro kamery 230V/12Vdc, 1A</t>
  </si>
  <si>
    <t>-2096267561</t>
  </si>
  <si>
    <t>118</t>
  </si>
  <si>
    <t>7596731372</t>
  </si>
  <si>
    <t>Kamerové systémy CCTV Kamera fixní Zdroj do kamerového krytu PUNTO, 230V/24Vac, 400mA</t>
  </si>
  <si>
    <t>-760228771</t>
  </si>
  <si>
    <t>120</t>
  </si>
  <si>
    <t>7596731406</t>
  </si>
  <si>
    <t>Kamerové systémy CCTV Kamera fixní Pasivní oddělovač videosignálu, 1x1/ 1, Box</t>
  </si>
  <si>
    <t>-1851120793</t>
  </si>
  <si>
    <t>121</t>
  </si>
  <si>
    <t>7596731420</t>
  </si>
  <si>
    <t>Kamerové systémy CCTV Kamera fixní Přepěťová ochrana napájení 1x 12VDC/1A</t>
  </si>
  <si>
    <t>37930999</t>
  </si>
  <si>
    <t>122</t>
  </si>
  <si>
    <t>7596731436</t>
  </si>
  <si>
    <t>Kamerové systémy CCTV Kamera fixní Přepěťová ochrana 10/100M Ethernet + PoE A/B nebo Hi PoE (max.70W)</t>
  </si>
  <si>
    <t>1194183306</t>
  </si>
  <si>
    <t>123</t>
  </si>
  <si>
    <t>7596731439</t>
  </si>
  <si>
    <t>Kamerové systémy CCTV Kamera fixní Přepěťová ochrana pro ethernet 1GB s PoE</t>
  </si>
  <si>
    <t>-819817429</t>
  </si>
  <si>
    <t>124</t>
  </si>
  <si>
    <t>7596731554</t>
  </si>
  <si>
    <t>Kamerové systémy CCTV Kamera fixní Přepěťová ochrana 2x video/RS485</t>
  </si>
  <si>
    <t>1439478486</t>
  </si>
  <si>
    <t>125</t>
  </si>
  <si>
    <t>7592600190</t>
  </si>
  <si>
    <t>Počítače, SW Technologické PC</t>
  </si>
  <si>
    <t>872433826</t>
  </si>
  <si>
    <t>126</t>
  </si>
  <si>
    <t>7597200020</t>
  </si>
  <si>
    <t>Monitor 24" LCD, IPS-LED/ 1920x1200/ 6ms/ K 1000:1/ 3-300cd/m2/ DVI-D8-bit DP/ 2xUSB</t>
  </si>
  <si>
    <t>-896091112</t>
  </si>
  <si>
    <t>127</t>
  </si>
  <si>
    <t>7597200040</t>
  </si>
  <si>
    <t>Monitor 19" LCD, včetně repro</t>
  </si>
  <si>
    <t>-2031286178</t>
  </si>
  <si>
    <t>7597200100</t>
  </si>
  <si>
    <t>Monitor 22" LCD LED, HD 1920x1080, 16:9, 2 xBNC, 1 xHDMI, PIP, 12V, včetně držáku</t>
  </si>
  <si>
    <t>-2126868646</t>
  </si>
  <si>
    <t>129</t>
  </si>
  <si>
    <t>7597200120</t>
  </si>
  <si>
    <t>Monitor 27" LCD LED , HD 1920x1080, 16:9, 2 xBNC, 1 xHDMI, PIP, 230V, včetně držáku</t>
  </si>
  <si>
    <t>-1503515488</t>
  </si>
  <si>
    <t>130</t>
  </si>
  <si>
    <t>7597200140</t>
  </si>
  <si>
    <t>Monitor 42" LCD, provoz 24/7; 700cd/m2; vč. držáku</t>
  </si>
  <si>
    <t>-2001533916</t>
  </si>
  <si>
    <t>131</t>
  </si>
  <si>
    <t>7597200160</t>
  </si>
  <si>
    <t>MiniPC, ovládací modul pro LCD a LED monitory vč. OS Linux</t>
  </si>
  <si>
    <t>68942494</t>
  </si>
  <si>
    <t>132</t>
  </si>
  <si>
    <t>7592600221</t>
  </si>
  <si>
    <t>Počítače, SW Kabel USB 2.0 A/B 1,8 m (HM0403299993333)</t>
  </si>
  <si>
    <t>2083470273</t>
  </si>
  <si>
    <t>133</t>
  </si>
  <si>
    <t>7596950030</t>
  </si>
  <si>
    <t>Ocelové stožáry Konzola do zdi do dl.0,8m třmen*89mm (HM0383889990112)</t>
  </si>
  <si>
    <t>-384017635</t>
  </si>
  <si>
    <t>134</t>
  </si>
  <si>
    <t>7596950040</t>
  </si>
  <si>
    <t>Ocelové stožáry Konzola do zdi do L1m třmen*76mm (HM0383889990114)</t>
  </si>
  <si>
    <t>-1299443822</t>
  </si>
  <si>
    <t>135</t>
  </si>
  <si>
    <t>7590130040</t>
  </si>
  <si>
    <t>Rozdělovače, rozváděče Podstava kabel.objektu  (HM0321850700004)</t>
  </si>
  <si>
    <t>-279864014</t>
  </si>
  <si>
    <t>136</t>
  </si>
  <si>
    <t>7590130210</t>
  </si>
  <si>
    <t>Rozdělovače, rozváděče MIS 1a</t>
  </si>
  <si>
    <t>-1828647669</t>
  </si>
  <si>
    <t>137</t>
  </si>
  <si>
    <t>7590130215</t>
  </si>
  <si>
    <t>Rozdělovače, rozváděče MIS 1b</t>
  </si>
  <si>
    <t>-1280470158</t>
  </si>
  <si>
    <t>138</t>
  </si>
  <si>
    <t>7590130240</t>
  </si>
  <si>
    <t>Rozdělovače, rozváděče SIS 1 sloupkový rozvaděč</t>
  </si>
  <si>
    <t>861599424</t>
  </si>
  <si>
    <t>139</t>
  </si>
  <si>
    <t>7590130242</t>
  </si>
  <si>
    <t>Rozdělovače, rozváděče SIS 2 sloupkový rozvaděč</t>
  </si>
  <si>
    <t>1488912508</t>
  </si>
  <si>
    <t>140</t>
  </si>
  <si>
    <t>7590520619</t>
  </si>
  <si>
    <t>Venkovní vedení kabelová - metalické sítě Plněné 4x0,8 TCEPKPFLE 10 x 4 x 0,8</t>
  </si>
  <si>
    <t>m</t>
  </si>
  <si>
    <t>-613305350</t>
  </si>
  <si>
    <t>141</t>
  </si>
  <si>
    <t>7590520929</t>
  </si>
  <si>
    <t>Venkovní vedení kabelová - metalické sítě Plněné, armované Al dráty, ochranný obal z PE 4x0,8 TCEPKPFLEZE 10 x 4 x 0,8</t>
  </si>
  <si>
    <t>-1648495369</t>
  </si>
  <si>
    <t>142</t>
  </si>
  <si>
    <t>7590540090</t>
  </si>
  <si>
    <t>Slaboproudé rozvody, kabely pro přívod a vnitřní instalaci Instalační kabely SYKFY  5 x 3 x 0,5</t>
  </si>
  <si>
    <t>221301210</t>
  </si>
  <si>
    <t>143</t>
  </si>
  <si>
    <t>7590540095</t>
  </si>
  <si>
    <t>Slaboproudé rozvody, kabely pro přívod a vnitřní instalaci Instalační kabely SYKFY  10 x 3 x 0,5</t>
  </si>
  <si>
    <t>-1753327196</t>
  </si>
  <si>
    <t>144</t>
  </si>
  <si>
    <t>7590540100</t>
  </si>
  <si>
    <t>Slaboproudé rozvody, kabely pro přívod a vnitřní instalaci Instalační kabely SYKFY  15 x 3 x 0,5</t>
  </si>
  <si>
    <t>1104132909</t>
  </si>
  <si>
    <t>145</t>
  </si>
  <si>
    <t>7590540105</t>
  </si>
  <si>
    <t>Slaboproudé rozvody, kabely pro přívod a vnitřní instalaci Instalační kabely SYKFY  20 x 3 x 0,5</t>
  </si>
  <si>
    <t>-435496841</t>
  </si>
  <si>
    <t>146</t>
  </si>
  <si>
    <t>7590540509</t>
  </si>
  <si>
    <t>Slaboproudé rozvody, kabely pro přívod a vnitřní instalaci UTP/FTP kategorie 5e 100Mhz  1 Gbps UTP Nestíněný, PVC vnitřní, drát</t>
  </si>
  <si>
    <t>1667928817</t>
  </si>
  <si>
    <t>147</t>
  </si>
  <si>
    <t>7590540514</t>
  </si>
  <si>
    <t>Slaboproudé rozvody, kabely pro přívod a vnitřní instalaci UTP/FTP kategorie 5e 100Mhz  1 Gbps UTP Nestíněný, PE venkovní, drát</t>
  </si>
  <si>
    <t>-1930297929</t>
  </si>
  <si>
    <t>148</t>
  </si>
  <si>
    <t>7590540524</t>
  </si>
  <si>
    <t>Slaboproudé rozvody, kabely pro přívod a vnitřní instalaci UTP/FTP kategorie 5e 100Mhz  1 Gbps FTP Stíněný plášť, PVC vnitřní, drát</t>
  </si>
  <si>
    <t>-1327841392</t>
  </si>
  <si>
    <t>149</t>
  </si>
  <si>
    <t>7590540529</t>
  </si>
  <si>
    <t>Slaboproudé rozvody, kabely pro přívod a vnitřní instalaci UTP/FTP kategorie 5e 100Mhz  1 Gbps FTP Stíněný plášť, PE venkovní, drát</t>
  </si>
  <si>
    <t>-1032912723</t>
  </si>
  <si>
    <t>150</t>
  </si>
  <si>
    <t>7590540574</t>
  </si>
  <si>
    <t>Slaboproudé rozvody, kabely pro přívod a vnitřní instalaci UTP/FTP kategorie 6,  250MHz  1 Gbps UTP Nestíněný, PVC vnitřní, drát,</t>
  </si>
  <si>
    <t>681449854</t>
  </si>
  <si>
    <t>151</t>
  </si>
  <si>
    <t>7590540569</t>
  </si>
  <si>
    <t>Slaboproudé rozvody, kabely pro přívod a vnitřní instalaci UTP/FTP kategorie 6,  250MHz  1 Gbps UTP Nestíněný, PE venkovní, drát</t>
  </si>
  <si>
    <t>-722292585</t>
  </si>
  <si>
    <t>152</t>
  </si>
  <si>
    <t>7590540579</t>
  </si>
  <si>
    <t>Slaboproudé rozvody, kabely pro přívod a vnitřní instalaci UTP/FTP kategorie 6,  250MHz  1 Gbps FTP Stíněný, PE venkovní, drát</t>
  </si>
  <si>
    <t>-1960874849</t>
  </si>
  <si>
    <t>153</t>
  </si>
  <si>
    <t>7590540584</t>
  </si>
  <si>
    <t>Slaboproudé rozvody, kabely pro přívod a vnitřní instalaci UTP/FTP kategorie 6,  250MHz  1 Gbps FTP Stíněný, PVC vnitřní</t>
  </si>
  <si>
    <t>237991939</t>
  </si>
  <si>
    <t>154</t>
  </si>
  <si>
    <t>7590560004</t>
  </si>
  <si>
    <t>Optické kabely Optické kabely střední konstrukce pro záfuk, přifuk do HDPE chráničky 4 vl. 1x4 vl./trubička, HDPE plášť 8,1 mm (6 el.)</t>
  </si>
  <si>
    <t>211850683</t>
  </si>
  <si>
    <t>155</t>
  </si>
  <si>
    <t>7590560014</t>
  </si>
  <si>
    <t>Optické kabely Optické kabely střední konstrukce pro záfuk, přifuk do HDPE chráničky 6 vl. 1x6 vl./trubička, HDPE plášť 8,1 mm (6 el.)</t>
  </si>
  <si>
    <t>1481004701</t>
  </si>
  <si>
    <t>156</t>
  </si>
  <si>
    <t>7590560174</t>
  </si>
  <si>
    <t>Optické kabely Optické mikrokabely Pro záfuk do trubičky 5,5 mm 4 vl.  PA plášť 4,1 mm</t>
  </si>
  <si>
    <t>-1158373717</t>
  </si>
  <si>
    <t>157</t>
  </si>
  <si>
    <t>7590560179</t>
  </si>
  <si>
    <t>Optické kabely Optické mikrokabely Pro záfuk do trubičky 5,5 mm 6 vl.  PA plášť 4,1 mm</t>
  </si>
  <si>
    <t>1680262146</t>
  </si>
  <si>
    <t>158</t>
  </si>
  <si>
    <t>7590560519</t>
  </si>
  <si>
    <t>Optické kabely Spojky a příslušenství pro optické sítě Ostatní Rezerva optického kabelu do 500mm</t>
  </si>
  <si>
    <t>1996391931</t>
  </si>
  <si>
    <t>159</t>
  </si>
  <si>
    <t>7590560552</t>
  </si>
  <si>
    <t>Optické kabely Spojky a příslušenství pro optické sítě Ostatní HDC 3000 - 19“ nosič konstrukčních skupin pro 12x konektor nebo spoj. modul</t>
  </si>
  <si>
    <t>1565474769</t>
  </si>
  <si>
    <t>160</t>
  </si>
  <si>
    <t>7590560554</t>
  </si>
  <si>
    <t>Optické kabely Spojky a příslušenství pro optické sítě Ostatní HDC 3000 - Horní kryt a zadní nosiče konstrukčních skupin 19"</t>
  </si>
  <si>
    <t>-109507327</t>
  </si>
  <si>
    <t>161</t>
  </si>
  <si>
    <t>7590560569</t>
  </si>
  <si>
    <t>Optické kabely Spojky a příslušenství pro optické sítě Ostatní Optický patchcord do 5 m</t>
  </si>
  <si>
    <t>-932559584</t>
  </si>
  <si>
    <t>162</t>
  </si>
  <si>
    <t>7590560579</t>
  </si>
  <si>
    <t>Optické kabely Spojky a příslušenství pro optické sítě Ostatní Optický pigtail do 2 m</t>
  </si>
  <si>
    <t>-1913267553</t>
  </si>
  <si>
    <t>163</t>
  </si>
  <si>
    <t>7590560589</t>
  </si>
  <si>
    <t>Optické kabely Spojky a příslušenství pro optické sítě Ostatní Kazeta pro uložení svárů</t>
  </si>
  <si>
    <t>-1413583397</t>
  </si>
  <si>
    <t>164</t>
  </si>
  <si>
    <t>7590560593</t>
  </si>
  <si>
    <t>Optické kabely Spojky a příslušenství pro optické sítě Ostatní HDC 3000 - 19“ zásobník na buffery</t>
  </si>
  <si>
    <t>2039155079</t>
  </si>
  <si>
    <t>165</t>
  </si>
  <si>
    <t>7590560597</t>
  </si>
  <si>
    <t>Optické kabely Spojky a příslušenství pro optické sítě Ostatní HDC 3000 - 19“ vedení patchcordů</t>
  </si>
  <si>
    <t>1431002573</t>
  </si>
  <si>
    <t>166</t>
  </si>
  <si>
    <t>7590560601</t>
  </si>
  <si>
    <t>Optické kabely Spojky a příslušenství pro optické sítě Ostatní HDC 3000 - 19“ zásobník rezervních délek patchcordů</t>
  </si>
  <si>
    <t>-177435998</t>
  </si>
  <si>
    <t>167</t>
  </si>
  <si>
    <t>7590560611</t>
  </si>
  <si>
    <t>Optické kabely Spojky a příslušenství pro optické sítě Ostatní HDC 3000 - Konektorový modul E-2000, včetně 12x adaptérů a pigtailů, plně osazen</t>
  </si>
  <si>
    <t>-761226200</t>
  </si>
  <si>
    <t>168</t>
  </si>
  <si>
    <t>7590560621</t>
  </si>
  <si>
    <t>Optické kabely Spojky a příslušenství pro optické sítě Ostatní HDC 3000 - Spojovací-provařovací modul</t>
  </si>
  <si>
    <t>-1735570292</t>
  </si>
  <si>
    <t>169</t>
  </si>
  <si>
    <t>7590560631</t>
  </si>
  <si>
    <t>Optické kabely Spojky a příslušenství pro optické sítě Ostatní trubička v provedení bufferu 1m černá/10m bílá</t>
  </si>
  <si>
    <t>1274484652</t>
  </si>
  <si>
    <t>170</t>
  </si>
  <si>
    <t>7590560641</t>
  </si>
  <si>
    <t>Optické kabely Spojky a příslušenství pro optické sítě Ostatní Spojovací kazety s víčkem</t>
  </si>
  <si>
    <t>-1941341194</t>
  </si>
  <si>
    <t>171</t>
  </si>
  <si>
    <t>7590560671</t>
  </si>
  <si>
    <t>Optické kabely Spojky a příslušenství pro optické sítě Optické Pigtaily SM 9/125 E 2000 H+S</t>
  </si>
  <si>
    <t>-1335518222</t>
  </si>
  <si>
    <t>172</t>
  </si>
  <si>
    <t>7590560818</t>
  </si>
  <si>
    <t>Optické kabely Spojky a příslušenství pro optické sítě Optické Patchcordy SM 9/125 E2000/APC-E2000/APC H+S, 9/125/900/1800, délka 1 m</t>
  </si>
  <si>
    <t>1177054163</t>
  </si>
  <si>
    <t>173</t>
  </si>
  <si>
    <t>7590560853</t>
  </si>
  <si>
    <t>Optické kabely Spojky a příslušenství pro optické sítě Optické Patchcordy SM 9/125 E2000/APC-E2000/APC, 9/125/900/1800, délka 1 m, DUPLEX</t>
  </si>
  <si>
    <t>761150359</t>
  </si>
  <si>
    <t>174</t>
  </si>
  <si>
    <t>7590550004</t>
  </si>
  <si>
    <t>Forma kabelová, drátová a doplňky vnitřní instalace Montážní rám pro LSA lišty hloubky 12,1 pozice</t>
  </si>
  <si>
    <t>2144208270</t>
  </si>
  <si>
    <t>175</t>
  </si>
  <si>
    <t>7590550009</t>
  </si>
  <si>
    <t>Forma kabelová, drátová a doplňky vnitřní instalace Montážní rám pro LSA lišty hloubky 12,2 pozice</t>
  </si>
  <si>
    <t>-387242901</t>
  </si>
  <si>
    <t>176</t>
  </si>
  <si>
    <t>7590550014</t>
  </si>
  <si>
    <t>Forma kabelová, drátová a doplňky vnitřní instalace Montážní rám pro LSA lišty hloubky 12,3 pozice</t>
  </si>
  <si>
    <t>-494357939</t>
  </si>
  <si>
    <t>177</t>
  </si>
  <si>
    <t>7590550039</t>
  </si>
  <si>
    <t>Forma kabelová, drátová a doplňky vnitřní instalace Montážní rám pro LSA lišty hloubky 22,5 pozic</t>
  </si>
  <si>
    <t>1655823882</t>
  </si>
  <si>
    <t>178</t>
  </si>
  <si>
    <t>7590550064</t>
  </si>
  <si>
    <t>Forma kabelová, drátová a doplňky vnitřní instalace Montážní rám pro LSA lišty hloubky 22,10 pozic</t>
  </si>
  <si>
    <t>-695598839</t>
  </si>
  <si>
    <t>179</t>
  </si>
  <si>
    <t>7590550194</t>
  </si>
  <si>
    <t>Forma kabelová, drátová a doplňky vnitřní instalace LSA lišty LSA-PLUS lišta rozpojovací 2/10</t>
  </si>
  <si>
    <t>2112175267</t>
  </si>
  <si>
    <t>180</t>
  </si>
  <si>
    <t>7590550199</t>
  </si>
  <si>
    <t>Forma kabelová, drátová a doplňky vnitřní instalace LSA lišty Zemnící lišta pro moduly 2/10</t>
  </si>
  <si>
    <t>-1910107455</t>
  </si>
  <si>
    <t>181</t>
  </si>
  <si>
    <t>7590550204</t>
  </si>
  <si>
    <t>Forma kabelová, drátová a doplňky vnitřní instalace LSA lišty Štítek sklopný pro LSA-PLUS 10 párů</t>
  </si>
  <si>
    <t>1302115986</t>
  </si>
  <si>
    <t>182</t>
  </si>
  <si>
    <t>7590550209</t>
  </si>
  <si>
    <t>Forma kabelová, drátová a doplňky vnitřní instalace LSA lišty Magazín přepěťové ochrany pro LSA-PLUS 2/10</t>
  </si>
  <si>
    <t>1188701955</t>
  </si>
  <si>
    <t>183</t>
  </si>
  <si>
    <t>7590550214</t>
  </si>
  <si>
    <t>Forma kabelová, drátová a doplňky vnitřní instalace LSA lišty Přepěťové ochrany 8x6, MK, 230V 10kA/10A</t>
  </si>
  <si>
    <t>170087147</t>
  </si>
  <si>
    <t>184</t>
  </si>
  <si>
    <t>7590550219</t>
  </si>
  <si>
    <t>Forma kabelová, drátová a doplňky vnitřní instalace LSA lišty Přepěťové ochrany 8x6, MK, 230V 20kA/20A</t>
  </si>
  <si>
    <t>1328119760</t>
  </si>
  <si>
    <t>185</t>
  </si>
  <si>
    <t>7593310001</t>
  </si>
  <si>
    <t>Konstrukční díly Napájecí panel 6x230V s přepěťovou ochranou</t>
  </si>
  <si>
    <t>618731026</t>
  </si>
  <si>
    <t>186</t>
  </si>
  <si>
    <t>7593310570</t>
  </si>
  <si>
    <t>Konstrukční díly Police  (CV724825002M)</t>
  </si>
  <si>
    <t>78721180</t>
  </si>
  <si>
    <t>187</t>
  </si>
  <si>
    <t>7593310580</t>
  </si>
  <si>
    <t>Konstrukční díly Police oboustranná hloubka 480mm (CV726459001)</t>
  </si>
  <si>
    <t>691506738</t>
  </si>
  <si>
    <t>188</t>
  </si>
  <si>
    <t>7593310621</t>
  </si>
  <si>
    <t>Konstrukční díly RACK 19" 9U/500mm nástěnný, dvoudílný, prosklené dveře</t>
  </si>
  <si>
    <t>1442154941</t>
  </si>
  <si>
    <t>189</t>
  </si>
  <si>
    <t>7593310625</t>
  </si>
  <si>
    <t>Konstrukční díly RACK 19" 27U 600x600 na kolečkách, kovový, prosklené dveře, ventilační jednotka horní, rozvodný panel 230V s přepěťovou ochranou a 5 zásuvkami</t>
  </si>
  <si>
    <t>1220579685</t>
  </si>
  <si>
    <t>190</t>
  </si>
  <si>
    <t>7593310627</t>
  </si>
  <si>
    <t>Konstrukční díly RACK 19" 42U perforované dveře, odnímatelné boky</t>
  </si>
  <si>
    <t>1943871927</t>
  </si>
  <si>
    <t>191</t>
  </si>
  <si>
    <t>7593311000</t>
  </si>
  <si>
    <t>Konstrukční díly Svorkovnice 10ti dílná  (CV721225033)</t>
  </si>
  <si>
    <t>-660266903</t>
  </si>
  <si>
    <t>192</t>
  </si>
  <si>
    <t>7593311040</t>
  </si>
  <si>
    <t>Konstrukční díly Svorkovnice WAGO 10-ti dílná (CV721225081)</t>
  </si>
  <si>
    <t>1867520102</t>
  </si>
  <si>
    <t>193</t>
  </si>
  <si>
    <t>7593311050</t>
  </si>
  <si>
    <t>Konstrukční díly Svorkovnice WAGO 12-ti dílná (CV721225082)</t>
  </si>
  <si>
    <t>6242881</t>
  </si>
  <si>
    <t>194</t>
  </si>
  <si>
    <t>7593311140</t>
  </si>
  <si>
    <t>Konstrukční díly Trubka ochranná  (CV725015004)</t>
  </si>
  <si>
    <t>-1000452518</t>
  </si>
  <si>
    <t>195</t>
  </si>
  <si>
    <t>7593311210</t>
  </si>
  <si>
    <t>Konstrukční díly Žlab elektroinstalační 40x40x480mm (CV720420003)</t>
  </si>
  <si>
    <t>1252495300</t>
  </si>
  <si>
    <t>196</t>
  </si>
  <si>
    <t>7593311220</t>
  </si>
  <si>
    <t>Konstrukční díly Žlab elektroinstalační 40x40x600mm (CV720420002)</t>
  </si>
  <si>
    <t>1374065404</t>
  </si>
  <si>
    <t>197</t>
  </si>
  <si>
    <t>7593311230</t>
  </si>
  <si>
    <t>Konstrukční díly Žlab elektroinstalační 40x40x600 (CV720420004)</t>
  </si>
  <si>
    <t>1045178040</t>
  </si>
  <si>
    <t>198</t>
  </si>
  <si>
    <t>7593311240</t>
  </si>
  <si>
    <t>Konstrukční díly Žlab elektroinstalační 40x40x720mm (CV720420001)</t>
  </si>
  <si>
    <t>-1107784827</t>
  </si>
  <si>
    <t>199</t>
  </si>
  <si>
    <t>7593311250</t>
  </si>
  <si>
    <t>Konstrukční díly Žlab  (CV724820010M)</t>
  </si>
  <si>
    <t>-691167964</t>
  </si>
  <si>
    <t>200</t>
  </si>
  <si>
    <t>7593320663</t>
  </si>
  <si>
    <t>Prvky Lišta nosná do skříně RACK</t>
  </si>
  <si>
    <t>-1031549409</t>
  </si>
  <si>
    <t>201</t>
  </si>
  <si>
    <t>7593321458</t>
  </si>
  <si>
    <t>Prvky Svodič přepětí, jmenovité napětí 600V, s dálkovou signalizací poruchy</t>
  </si>
  <si>
    <t>-2133899142</t>
  </si>
  <si>
    <t>202</t>
  </si>
  <si>
    <t>7593321520</t>
  </si>
  <si>
    <t>Prvky Ochrana přepěťová SLP-275 V/4 S, 40 kA (8/20) - čtyřpólový varistorový svodič přepětí, vyjímatelný modul, optická signalizace poruchy, možnost blokace modulu</t>
  </si>
  <si>
    <t>722445706</t>
  </si>
  <si>
    <t>203</t>
  </si>
  <si>
    <t>7593500840</t>
  </si>
  <si>
    <t>Trasy kabelového vedení Ohebná dvouplášťová korugovaná chránička 40/31smotek</t>
  </si>
  <si>
    <t>1460861600</t>
  </si>
  <si>
    <t>204</t>
  </si>
  <si>
    <t>7593500855</t>
  </si>
  <si>
    <t>Trasy kabelového vedení Ohebná dvouplášťová korugovaná chránička 40/31smotek - černá UV stabilní</t>
  </si>
  <si>
    <t>2122238434</t>
  </si>
  <si>
    <t>205</t>
  </si>
  <si>
    <t>7593501030</t>
  </si>
  <si>
    <t>Trasy kabelového vedení Tuhá dvouplášťová korugovaná chránička KD 09125 průměr 125/108 mm</t>
  </si>
  <si>
    <t>1427270200</t>
  </si>
  <si>
    <t>206</t>
  </si>
  <si>
    <t>7593501125</t>
  </si>
  <si>
    <t>Trasy kabelového vedení Chráničky optického kabelu HDPE 6040 průměr 40/33 mm</t>
  </si>
  <si>
    <t>-663483966</t>
  </si>
  <si>
    <t>207</t>
  </si>
  <si>
    <t>7593501137</t>
  </si>
  <si>
    <t>Trasy kabelového vedení Chráničky optického kabelu HDPE Mikrotrubička HDPE 10/ 8 mm</t>
  </si>
  <si>
    <t>-1892879112</t>
  </si>
  <si>
    <t>208</t>
  </si>
  <si>
    <t>7491400020</t>
  </si>
  <si>
    <t>Kabelové rošty a žlaby Elektroinstalační lišty a kabelové žlaby Lišta LV 18x13 vkládací bílá 3m</t>
  </si>
  <si>
    <t>1012234032</t>
  </si>
  <si>
    <t>209</t>
  </si>
  <si>
    <t>7491400050</t>
  </si>
  <si>
    <t>Kabelové rošty a žlaby Elektroinstalační lišty a kabelové žlaby Lišta LP 80x25 podlahová bílá 3m</t>
  </si>
  <si>
    <t>2101966914</t>
  </si>
  <si>
    <t>210</t>
  </si>
  <si>
    <t>7491400120</t>
  </si>
  <si>
    <t>Kabelové rošty a žlaby Elektroinstalační lišty a kabelové žlaby Lišta LHD 20x20 vkládací bílá 3m</t>
  </si>
  <si>
    <t>1512222163</t>
  </si>
  <si>
    <t>211</t>
  </si>
  <si>
    <t>7491201220</t>
  </si>
  <si>
    <t>Elektroinstalační materiál Elektroinstalační krabice a rozvodky Bez zapojení Krabice KT 250x110 rozvodná</t>
  </si>
  <si>
    <t>-304019238</t>
  </si>
  <si>
    <t>212</t>
  </si>
  <si>
    <t>7491201340</t>
  </si>
  <si>
    <t>Elektroinstalační materiál Elektroinstalační krabice a rozvodky Bez zapojení Krabice KBT-1 vysoká do betonu</t>
  </si>
  <si>
    <t>-1110811700</t>
  </si>
  <si>
    <t>213</t>
  </si>
  <si>
    <t>7491201430</t>
  </si>
  <si>
    <t>Elektroinstalační materiál Elektroinstalační krabice a rozvodky Bez zapojení Krabice KEZ do zateplení</t>
  </si>
  <si>
    <t>-1164194506</t>
  </si>
  <si>
    <t>214</t>
  </si>
  <si>
    <t>7491201440</t>
  </si>
  <si>
    <t>Elektroinstalační materiál Elektroinstalační krabice a rozvodky Bez zapojení Krabice 8110 protipožární</t>
  </si>
  <si>
    <t>2075698325</t>
  </si>
  <si>
    <t>215</t>
  </si>
  <si>
    <t>7491201480</t>
  </si>
  <si>
    <t>Elektroinstalační materiál Elektroinstalační krabice a rozvodky Bez zapojení Krabice KU 68 LD/2 samoúchytná</t>
  </si>
  <si>
    <t>-745298918</t>
  </si>
  <si>
    <t>216</t>
  </si>
  <si>
    <t>7491201540</t>
  </si>
  <si>
    <t>Elektroinstalační materiál Elektroinstalační krabice a rozvodky Bez zapojení Krabice lištová LK80X28/2T</t>
  </si>
  <si>
    <t>1745937736</t>
  </si>
  <si>
    <t>217</t>
  </si>
  <si>
    <t>7491201550</t>
  </si>
  <si>
    <t>Elektroinstalační materiál Elektroinstalační krabice a rozvodky Bez zapojení Krabicová rozvodka 6455-11, acidur, IP67 5P</t>
  </si>
  <si>
    <t>-37483230</t>
  </si>
  <si>
    <t>218</t>
  </si>
  <si>
    <t>7491204040</t>
  </si>
  <si>
    <t>Elektroinstalační materiál Zásuvky instalační Zásuvka polozápustná dvojnásobná chráněná, šroubové svorky, IP20</t>
  </si>
  <si>
    <t>1109009197</t>
  </si>
  <si>
    <t>219</t>
  </si>
  <si>
    <t>7491204710</t>
  </si>
  <si>
    <t>Elektroinstalační materiál Zásuvky instalační Zásuvka dvojnásobná s ochranou proti přepětí</t>
  </si>
  <si>
    <t>1255482018</t>
  </si>
  <si>
    <t>220</t>
  </si>
  <si>
    <t>7491205690</t>
  </si>
  <si>
    <t>Elektroinstalační materiál Zásuvky instalační Zásuvka 1 fázová 230V/16A montáž na DIN lištu</t>
  </si>
  <si>
    <t>-1858726936</t>
  </si>
  <si>
    <t>221</t>
  </si>
  <si>
    <t>7491300120</t>
  </si>
  <si>
    <t>Ocelové konstrukce Kabelové stojiny a výložníky pozinkované 19" pevná police 1U hl.250, montáž na 2 stojiny</t>
  </si>
  <si>
    <t>1223415222</t>
  </si>
  <si>
    <t>222</t>
  </si>
  <si>
    <t>7491300170</t>
  </si>
  <si>
    <t>Ocelové konstrukce Kabelové stojiny a výložníky pozinkované Sada 2 19" stojin 21U</t>
  </si>
  <si>
    <t>-1642718473</t>
  </si>
  <si>
    <t>223</t>
  </si>
  <si>
    <t>7491403280</t>
  </si>
  <si>
    <t>Kabelové rošty a žlaby Kabelové žlaby drátěné, pozinkované MERKUR 150/50 M2 galv.zinek</t>
  </si>
  <si>
    <t>-843342708</t>
  </si>
  <si>
    <t>224</t>
  </si>
  <si>
    <t>7491510090</t>
  </si>
  <si>
    <t>Protipožární a kabelové ucpávky Protipožární ucpávky a tmely zpěvňující tmel CP 611A, tuba 310ml, do EI 90 min.</t>
  </si>
  <si>
    <t>1312538094</t>
  </si>
  <si>
    <t>225</t>
  </si>
  <si>
    <t>7491510100</t>
  </si>
  <si>
    <t>Protipožární a kabelové ucpávky Kabelové ucpávky Vývodka M20 šedá, včetně těsnění</t>
  </si>
  <si>
    <t>554211743</t>
  </si>
  <si>
    <t>226</t>
  </si>
  <si>
    <t>7492300140</t>
  </si>
  <si>
    <t>Závěsný systém vn Ostatní příslušenství Kabelová příchytka 40 C 29-40</t>
  </si>
  <si>
    <t>-789518558</t>
  </si>
  <si>
    <t>227</t>
  </si>
  <si>
    <t>7492500840</t>
  </si>
  <si>
    <t>Kabely, vodiče, šňůry Cu - nn Vodič jednožílový Cu, plastová izolace H07V-K 10 zž (CYA)</t>
  </si>
  <si>
    <t>955789381</t>
  </si>
  <si>
    <t>228</t>
  </si>
  <si>
    <t>7492501110</t>
  </si>
  <si>
    <t>Kabely, vodiče, šňůry Cu - nn Vodič jednožílový Cu, plastová izolace H07V-K 2,5 zž (CYA)</t>
  </si>
  <si>
    <t>1675133739</t>
  </si>
  <si>
    <t>229</t>
  </si>
  <si>
    <t>7492501740</t>
  </si>
  <si>
    <t>Kabely, vodiče, šňůry Cu - nn Kabel silový 2 a 3-žílový Cu, plastová izolace CYKY 3O1,5 (3Ax1,5)</t>
  </si>
  <si>
    <t>2122599009</t>
  </si>
  <si>
    <t>230</t>
  </si>
  <si>
    <t>7492501750</t>
  </si>
  <si>
    <t>Kabely, vodiče, šňůry Cu - nn Kabel silový 2 a 3-žílový Cu, plastová izolace CYKY 3O2,5 (3Ax2,5)</t>
  </si>
  <si>
    <t>-287568042</t>
  </si>
  <si>
    <t>231</t>
  </si>
  <si>
    <t>7492800070</t>
  </si>
  <si>
    <t>Sdělovací kabely pro silnoproudé aplikace Metalické kabely - nehořlavé JYTY 2O1 (2Dx1)</t>
  </si>
  <si>
    <t>503411938</t>
  </si>
  <si>
    <t>232</t>
  </si>
  <si>
    <t>7492800100</t>
  </si>
  <si>
    <t>Sdělovací kabely pro silnoproudé aplikace Metalické kabely - nehořlavé JYTY 30J1 (30Cx1)</t>
  </si>
  <si>
    <t>823406401</t>
  </si>
  <si>
    <t>233</t>
  </si>
  <si>
    <t>7492800140</t>
  </si>
  <si>
    <t>Sdělovací kabely pro silnoproudé aplikace Metalické kabely - nehořlavé JYTY 7O1 (7Dx1)</t>
  </si>
  <si>
    <t>2000196778</t>
  </si>
  <si>
    <t>234</t>
  </si>
  <si>
    <t>7494000002</t>
  </si>
  <si>
    <t>Rozvodnicové a rozváděčové skříně Distri Rozvodnicové skříně DistriTon Plastové Nástěnné (IP40) pro nástěnnou montáž, neprůhledné dveře, počet řad 1, počet modulů v řadě 8, krytí IP40, PE+N, barva bílá, materiál: plast</t>
  </si>
  <si>
    <t>-1963997219</t>
  </si>
  <si>
    <t>235</t>
  </si>
  <si>
    <t>7494000018</t>
  </si>
  <si>
    <t>Rozvodnicové a rozváděčové skříně Distri Rozvodnicové skříně DistriTon Plastové Nástěnné (IP40) pro nástěnnou montáž, průhledné dveře, počet řad 3, počet modulů v řadě 14, krytí IP40, PE+N, barva bílá, materiál: plast</t>
  </si>
  <si>
    <t>-2069824320</t>
  </si>
  <si>
    <t>236</t>
  </si>
  <si>
    <t>7494002982</t>
  </si>
  <si>
    <t>Modulární přístroje Jističe do 63 A; 6 kA 1-pólové In 2 A, Ue AC 230 V / DC 72 V, charakteristika B, 1pól, Icn 6 kA</t>
  </si>
  <si>
    <t>-355574712</t>
  </si>
  <si>
    <t>237</t>
  </si>
  <si>
    <t>7494003546</t>
  </si>
  <si>
    <t>Modulární přístroje Jističe Jističe do 63 A AC/DC; 10 kA Jističe pro jištění stejnosměrných (DC) a střídavých (AC) obvodů, 1pólové In 1 A, Ue AC 230 V / DC 220 V, charakteristika C, 1pól, Icn 10 kA</t>
  </si>
  <si>
    <t>57165502</t>
  </si>
  <si>
    <t>238</t>
  </si>
  <si>
    <t>7494004174</t>
  </si>
  <si>
    <t>Modulární přístroje Přepěťové ochrany Přepěťové ochrany pro stejnosměrné aplikace typ 1+2, Iimp 5 kA, Uc 1050 V d.c., výměnné moduly, se signalizací, varistor</t>
  </si>
  <si>
    <t>723188185</t>
  </si>
  <si>
    <t>239</t>
  </si>
  <si>
    <t>7494004178</t>
  </si>
  <si>
    <t>Modulární přístroje Přepěťové ochrany Přepěťové ochrany pro stejnosměrné aplikace typ 2, Imax 40 kA, Uc 800 V d.c., výměnné moduly, varistor</t>
  </si>
  <si>
    <t>275635434</t>
  </si>
  <si>
    <t>240</t>
  </si>
  <si>
    <t>7496600490</t>
  </si>
  <si>
    <t>Vlastní spotřeba UPS 230/230V AC 750VA APC Smart</t>
  </si>
  <si>
    <t>1017529410</t>
  </si>
  <si>
    <t>241</t>
  </si>
  <si>
    <t>7496600530</t>
  </si>
  <si>
    <t>Vlastní spotřeba Akumulátory UPS 12V /7,2 Ah - gelový s životností min. 5 let</t>
  </si>
  <si>
    <t>-1508239570</t>
  </si>
  <si>
    <t>242</t>
  </si>
  <si>
    <t>7496600540</t>
  </si>
  <si>
    <t>Vlastní spotřeba Akumulátory UPS 12V /12 Ah - gelový s životností min. 5 let</t>
  </si>
  <si>
    <t>733996497</t>
  </si>
  <si>
    <t>243</t>
  </si>
  <si>
    <t>7498101170</t>
  </si>
  <si>
    <t>DŘT, SKŘ technologie DŘT a SKŘ skříně pro automatizaci Převodníky komunikace Převodníky mezi sériovými linkami RS-232,422,485 Převodník mezi RS 232, 422, 485</t>
  </si>
  <si>
    <t>1574314186</t>
  </si>
  <si>
    <t>244</t>
  </si>
  <si>
    <t>7498200030</t>
  </si>
  <si>
    <t>ED řídící pracoviště ED řídící pracoviště Datový rozvaděč (RACK) Optický patchcord duplexní ST-ST, multimode, ST-ST, 62,5/125um</t>
  </si>
  <si>
    <t>1200572232</t>
  </si>
  <si>
    <t>245</t>
  </si>
  <si>
    <t>7498200650</t>
  </si>
  <si>
    <t>ED řídící pracoviště ED řídící pracoviště Ostatní Držák zobrazovače na zeď, do 90", 75 kg</t>
  </si>
  <si>
    <t>-1970448550</t>
  </si>
  <si>
    <t>246</t>
  </si>
  <si>
    <t>7498200590</t>
  </si>
  <si>
    <t>ED řídící pracoviště ED řídící pracoviště Záložní napájení (lze využít UPS z vlastní spotřeby) Zdroj UPS do  1KVA</t>
  </si>
  <si>
    <t>1126231849</t>
  </si>
  <si>
    <t>247</t>
  </si>
  <si>
    <t>7590521889</t>
  </si>
  <si>
    <t>Venkovní vedení kabelová - metalické sítě Bezhalogenové ohniodolné PRAFlaGuard F 1x2x0.8</t>
  </si>
  <si>
    <t>593205465</t>
  </si>
  <si>
    <t>248</t>
  </si>
  <si>
    <t>7590521899</t>
  </si>
  <si>
    <t>Venkovní vedení kabelová - metalické sítě Bezhalogenové ohniodolné PRAFlaGuard F 2x2x0.8</t>
  </si>
  <si>
    <t>-1883402386</t>
  </si>
  <si>
    <t>249</t>
  </si>
  <si>
    <t>7590540564</t>
  </si>
  <si>
    <t>Slaboproudé rozvody, kabely pro přívod a vnitřní instalaci UTP/FTP kategorie 6,  250MHz  1 Gbps UTP Nestíněný vnitřní, drát, nehořlavý, bezhalogenní, nízkodýmavý</t>
  </si>
  <si>
    <t>893768667</t>
  </si>
  <si>
    <t>250</t>
  </si>
  <si>
    <t>7590540589</t>
  </si>
  <si>
    <t>Slaboproudé rozvody, kabely pro přívod a vnitřní instalaci UTP/FTP kategorie 6,  250MHz  1 Gbps FTP Stíněný, vnitřní, drát, nehořlavý, bezhalogenní, nízkodýmavý</t>
  </si>
  <si>
    <t>-1406645265</t>
  </si>
  <si>
    <t>251</t>
  </si>
  <si>
    <t>7592940320</t>
  </si>
  <si>
    <t>Baterie Staniční akumulátory Pb blok 12V/7,2 Ah, VRLA, připojení faston F2-6,3mm, životnost 6-9 let, cena včetně spojovacího materiálu a bateriového nosiče či stojanu</t>
  </si>
  <si>
    <t>-2126267699</t>
  </si>
  <si>
    <t>252</t>
  </si>
  <si>
    <t>7592940335</t>
  </si>
  <si>
    <t>Baterie Staniční akumulátory Pb blok 12V/15 Ah, VRLA, připojení faston F2-6,3mm, životnost 6-9 let, cena včetně spojovacího materiálu a bateriového nosiče či stojanu</t>
  </si>
  <si>
    <t>1630702768</t>
  </si>
  <si>
    <t>253</t>
  </si>
  <si>
    <t>7592940480</t>
  </si>
  <si>
    <t>Baterie Staniční akumulátory Pb blok 12V/20 Ah, VRLA, připojení oko M5, životnost 10-12 let, cena včetně spojovacího materiálu a bateriového nosiče či stojanu</t>
  </si>
  <si>
    <t>1087500987</t>
  </si>
  <si>
    <t>254</t>
  </si>
  <si>
    <t>7593100900</t>
  </si>
  <si>
    <t>Měniče Měnič DC 24V/24V spínaný, s galvanickýmoddělením, stabilizovaný</t>
  </si>
  <si>
    <t>2126578502</t>
  </si>
  <si>
    <t>OST</t>
  </si>
  <si>
    <t>Ostatní</t>
  </si>
  <si>
    <t>255</t>
  </si>
  <si>
    <t>K</t>
  </si>
  <si>
    <t>7491151010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</si>
  <si>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</si>
  <si>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-1382703420</t>
  </si>
  <si>
    <t>256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</si>
  <si>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</si>
  <si>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</si>
  <si>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-246312285</t>
  </si>
  <si>
    <t>257</t>
  </si>
  <si>
    <t>7495554025</t>
  </si>
  <si>
    <t>Montáž traťových trafostanic 6 kV základové desky venkovní skříně - montáž technologické a stavební části trafostanice včetně , odpojovače vn. Neobsahuje zemní práce, základový panelu a patky, transformátor, pojistkový spodek apod., patrony, rozvaděč nn a uzemnění, včetně vyrovnání</t>
  </si>
  <si>
    <t>478904255</t>
  </si>
  <si>
    <t>258</t>
  </si>
  <si>
    <t>7590125040</t>
  </si>
  <si>
    <t>Montáž skříně oceloplechové venkovní - postavení na betonový základ, montáž rámu do skříně, propojení prvků rámu s panelem svorkovnic drátovou formou, zatažení kabelů bez zhotovení a zapojení kabelových forem. Bez kabelových příchytek</t>
  </si>
  <si>
    <t>1504645024</t>
  </si>
  <si>
    <t>259</t>
  </si>
  <si>
    <t>7590135030</t>
  </si>
  <si>
    <t>Připevnění kabelového rozvaděče pro vnější i vnitřní instalaci na konstrukci nebo stožár - včetně zatažení kabelů</t>
  </si>
  <si>
    <t>-1165162302</t>
  </si>
  <si>
    <t>260</t>
  </si>
  <si>
    <t>7590135032</t>
  </si>
  <si>
    <t>Připevnění kabelového rozvaděče pro vnější i vnitřní instalaci na stěnu - včetně zatažení kabelů</t>
  </si>
  <si>
    <t>2041205093</t>
  </si>
  <si>
    <t>261</t>
  </si>
  <si>
    <t>7590525145</t>
  </si>
  <si>
    <t>Uložení do žlabu/trubky/lišty kabelu STP/UTP/FTP (do cat. 6)</t>
  </si>
  <si>
    <t>-273724851</t>
  </si>
  <si>
    <t>262</t>
  </si>
  <si>
    <t>7590525146</t>
  </si>
  <si>
    <t>Uložení do žlabu/trubky/lišty kabelu SYKFY 5x2x0,5</t>
  </si>
  <si>
    <t>-954537161</t>
  </si>
  <si>
    <t>263</t>
  </si>
  <si>
    <t>7590525147</t>
  </si>
  <si>
    <t>Uložení do žlabu/trubky/lišty kabelu SYKFY 10x2x0,5</t>
  </si>
  <si>
    <t>-1548189426</t>
  </si>
  <si>
    <t>264</t>
  </si>
  <si>
    <t>7590525148</t>
  </si>
  <si>
    <t>Uložení do žlabu/trubky/lišty kabelu SYKFY 20x2x0,5</t>
  </si>
  <si>
    <t>-1834675237</t>
  </si>
  <si>
    <t>265</t>
  </si>
  <si>
    <t>7590525157</t>
  </si>
  <si>
    <t>Uložení na rošt kabelu STP/UTP/FTP (do cat. 6) na rošt</t>
  </si>
  <si>
    <t>896408459</t>
  </si>
  <si>
    <t>266</t>
  </si>
  <si>
    <t>7590525125</t>
  </si>
  <si>
    <t>Montáž kabelu metalického zatažení do chráničky do 2 kg/m</t>
  </si>
  <si>
    <t>512</t>
  </si>
  <si>
    <t>374721201</t>
  </si>
  <si>
    <t>267</t>
  </si>
  <si>
    <t>7590525126</t>
  </si>
  <si>
    <t>Montáž kabelu metalického zatažení do chráničky přes 2 do 4 kg/m</t>
  </si>
  <si>
    <t>-932968457</t>
  </si>
  <si>
    <t>268</t>
  </si>
  <si>
    <t>7590525127</t>
  </si>
  <si>
    <t>Montáž kabelu metalického zatažení do chráničky přes 4 do 6 kg/m</t>
  </si>
  <si>
    <t>568734342</t>
  </si>
  <si>
    <t>269</t>
  </si>
  <si>
    <t>7590525178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</si>
  <si>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</si>
  <si>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-665112487</t>
  </si>
  <si>
    <t>270</t>
  </si>
  <si>
    <t>7590525201</t>
  </si>
  <si>
    <t>Montáž kabelu úložného volně uloženého s jádrem 1,3 mm RCEPKEY 1 P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</si>
  <si>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-1373931207</t>
  </si>
  <si>
    <t>271</t>
  </si>
  <si>
    <t>7590525212</t>
  </si>
  <si>
    <t>Montáž kabelu úložného připevněného na zeď s jádry 0,4 a 0,6 a 0,8 mm TCKQY, TCKQYPY TCKQY, TCKQYPY, TCEKE - rozvinutí, vytažení, odřezání a připevnění kabelu na zeď z průměrně tvrdého materiálu (tvrdé pálené cihly), uzavření konců kabelu, vysekání lůžek pro špalky, upevnění špalíků a začištení omítky. Práce je pokračováním uložení kabelu do kabelevého lože. Manipulace s kabelovým bubnem je již obsažena v příslušné položce pro kladení kabelu</t>
  </si>
  <si>
    <t>132777125</t>
  </si>
  <si>
    <t>272</t>
  </si>
  <si>
    <t>7590525245</t>
  </si>
  <si>
    <t>Zatažení kabelu do objektu do 9 kg/m - vyčistění přístupu do objektu, odvinutí a zatažení kabelu</t>
  </si>
  <si>
    <t>251797247</t>
  </si>
  <si>
    <t>273</t>
  </si>
  <si>
    <t>7590525670</t>
  </si>
  <si>
    <t>Montáž ukončení celoplastového kabelu v závěru nebo rozvaděči se zářezovými svorkovnicemi zářezová technologie LSA do 10 čtyřek</t>
  </si>
  <si>
    <t>-1123589087</t>
  </si>
  <si>
    <t>274</t>
  </si>
  <si>
    <t>7590525671</t>
  </si>
  <si>
    <t>Montáž ukončení celoplastového kabelu v závěru nebo rozvaděči se zářezovými svorkovnicemi zářezová technologie LSA do 20 čtyřek</t>
  </si>
  <si>
    <t>-415518958</t>
  </si>
  <si>
    <t>275</t>
  </si>
  <si>
    <t>7590525677</t>
  </si>
  <si>
    <t>Montáž ukončení celoplastového kabelu v závěru nebo rozvaděči se zářezovými svorkovnicemi instalace modulu MINI-Jack nestíněný do cat. 5E</t>
  </si>
  <si>
    <t>1629340477</t>
  </si>
  <si>
    <t>276</t>
  </si>
  <si>
    <t>7590525678</t>
  </si>
  <si>
    <t>Montáž ukončení celoplastového kabelu v závěru nebo rozvaděči se zářezovými svorkovnicemi instalace modulu MINI-Jack nestíněný do cat. 6</t>
  </si>
  <si>
    <t>1430432032</t>
  </si>
  <si>
    <t>277</t>
  </si>
  <si>
    <t>7590525680</t>
  </si>
  <si>
    <t>Montáž ukončení celoplastového kabelu v závěru nebo rozvaděči se zářezovými svorkovnicemi instalace modulu MINI-Jack stíněný do cat. 5E</t>
  </si>
  <si>
    <t>-600855207</t>
  </si>
  <si>
    <t>278</t>
  </si>
  <si>
    <t>7590525681</t>
  </si>
  <si>
    <t>Montáž ukončení celoplastového kabelu v závěru nebo rozvaděči se zářezovými svorkovnicemi instalace modulu MINI-Jack stíněný do cat. 6</t>
  </si>
  <si>
    <t>1220027814</t>
  </si>
  <si>
    <t>279</t>
  </si>
  <si>
    <t>7590525683</t>
  </si>
  <si>
    <t>Montáž ukončení celoplastového kabelu v závěru nebo rozvaděči se zářezovými svorkovnicemi instalace telefonního patchpanelu včetně zakončení 25 pozic</t>
  </si>
  <si>
    <t>392312552</t>
  </si>
  <si>
    <t>280</t>
  </si>
  <si>
    <t>7590525684</t>
  </si>
  <si>
    <t>Montáž ukončení celoplastového kabelu v závěru nebo rozvaděči se zářezovými svorkovnicemi instalace telefonního patchpanelu včetně zakončení 50 pozic</t>
  </si>
  <si>
    <t>1122583398</t>
  </si>
  <si>
    <t>281</t>
  </si>
  <si>
    <t>7590525722</t>
  </si>
  <si>
    <t>Montáž ukončení vodiče v závěru nebo rozvaděči zářezovými svorkovnicemi - vyformování, zaříznutí vodiče do svorkovnice, přezkoušení izolačního stavu</t>
  </si>
  <si>
    <t>-1991861674</t>
  </si>
  <si>
    <t>282</t>
  </si>
  <si>
    <t>7590525725</t>
  </si>
  <si>
    <t>Montáž svorkovnice LSA-PLUS</t>
  </si>
  <si>
    <t>-1803580715</t>
  </si>
  <si>
    <t>283</t>
  </si>
  <si>
    <t>7590525730</t>
  </si>
  <si>
    <t>Montáž boxu pod omítku Krone U - 50 - vyměření místa zasekání, vysekání zdi pro skříň, vysekání přívodního kanálku pod skříní pro kabel, osazení skříně, zajištení a zacihlování, začištění omítky a přizpůsobení barvě, vyčištění skříně, natření, očíslování</t>
  </si>
  <si>
    <t>956381040</t>
  </si>
  <si>
    <t>284</t>
  </si>
  <si>
    <t>7590525761</t>
  </si>
  <si>
    <t>Zapojení vodičů po měření - jednostranné připojení 2-drátového převodu, účastnického přívodu nebo kabelové formy na závěr po skončené měření elektrických hodnot kabelu</t>
  </si>
  <si>
    <t>pár</t>
  </si>
  <si>
    <t>1718826621</t>
  </si>
  <si>
    <t>285</t>
  </si>
  <si>
    <t>7590525790</t>
  </si>
  <si>
    <t>Montáž sady svorkovnic WAGO na DIN lištu</t>
  </si>
  <si>
    <t>-1845995304</t>
  </si>
  <si>
    <t>286</t>
  </si>
  <si>
    <t>7590535080</t>
  </si>
  <si>
    <t>Montáž bleskojistek</t>
  </si>
  <si>
    <t>-336505848</t>
  </si>
  <si>
    <t>287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</si>
  <si>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</si>
  <si>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</si>
  <si>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465351198</t>
  </si>
  <si>
    <t>288</t>
  </si>
  <si>
    <t>7590545012</t>
  </si>
  <si>
    <t>Montáž vodiče sdělovacího izolovaného v drážce pod omítkou - zatažení vodiče do připravené drážky pod omítku, provizorní připevnění vodičů v drážce, úplná instalace včetně zatažení vodičů do krabic, manipulace s vodičem, prozvonění a označení. Bez zapojení a vyznačení trasy</t>
  </si>
  <si>
    <t>-1393897036</t>
  </si>
  <si>
    <t>289</t>
  </si>
  <si>
    <t>7590545014</t>
  </si>
  <si>
    <t>Montáž vodiče sdělovacího izolovaného v trubce nebo liště - zatažení vodičů do trubek nebo lišt, úplná inslalace včetně manipulace s vodičem, prozvonění a označení, včetně pročištění trubky, otevření a zavření krabic. Bez zapojení</t>
  </si>
  <si>
    <t>425905736</t>
  </si>
  <si>
    <t>290</t>
  </si>
  <si>
    <t>7590545030</t>
  </si>
  <si>
    <t>Montáž šnůry volně uložené - rozvinutí a vyrovnání šňůry, odříznutí na potřebnou délku a prozvonění. Bez ukončení, zapojení a krabic</t>
  </si>
  <si>
    <t>-2085401953</t>
  </si>
  <si>
    <t>291</t>
  </si>
  <si>
    <t>7590545032</t>
  </si>
  <si>
    <t>Montáž šnůry pevně uložené - připevnění šňůry příchytkami na předem připravené úchytné body nebo kabelu příchytkami na předem připravenou lištu Niedax, včetně odměření a odřezání šňůry na potřebnou délku, vyformvání a prozvonění, vyznačení trasy. Bez ukončení a zapojení a krabic</t>
  </si>
  <si>
    <t>-73281527</t>
  </si>
  <si>
    <t>292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</si>
  <si>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</si>
  <si>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</si>
  <si>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-1807167167</t>
  </si>
  <si>
    <t>293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</si>
  <si>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</si>
  <si>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</si>
  <si>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1481053048</t>
  </si>
  <si>
    <t>294</t>
  </si>
  <si>
    <t>7590545110</t>
  </si>
  <si>
    <t>Montáž kabelu SEKU, SYKFY připevněného na zeď</t>
  </si>
  <si>
    <t>-153794442</t>
  </si>
  <si>
    <t>295</t>
  </si>
  <si>
    <t>7590545112</t>
  </si>
  <si>
    <t>Montáž kabelu SEKU, SYKFY uloženého pod omítku</t>
  </si>
  <si>
    <t>-37619224</t>
  </si>
  <si>
    <t>296</t>
  </si>
  <si>
    <t>7590545116</t>
  </si>
  <si>
    <t>Montáž kabelu SEKU, SYKFY do žlabu</t>
  </si>
  <si>
    <t>-1055640306</t>
  </si>
  <si>
    <t>297</t>
  </si>
  <si>
    <t>7590545120</t>
  </si>
  <si>
    <t>Upevnění NIEDAX lišty</t>
  </si>
  <si>
    <t>-479544359</t>
  </si>
  <si>
    <t>298</t>
  </si>
  <si>
    <t>7590545130</t>
  </si>
  <si>
    <t>Montáž kabelu SEKU, SYKFY na NIEDAX lištu</t>
  </si>
  <si>
    <t>-1434737001</t>
  </si>
  <si>
    <t>299</t>
  </si>
  <si>
    <t>7590545140</t>
  </si>
  <si>
    <t>Příprava kabelu na rošt do 10 žil</t>
  </si>
  <si>
    <t>-434060059</t>
  </si>
  <si>
    <t>300</t>
  </si>
  <si>
    <t>7590545142</t>
  </si>
  <si>
    <t>Příprava kabelu na rošt do 30 žil</t>
  </si>
  <si>
    <t>-84638722</t>
  </si>
  <si>
    <t>301</t>
  </si>
  <si>
    <t>7590545150</t>
  </si>
  <si>
    <t>Montáž kabelu SEKU, SYKFY na rošt do 5 m</t>
  </si>
  <si>
    <t>-647834258</t>
  </si>
  <si>
    <t>302</t>
  </si>
  <si>
    <t>7590545152</t>
  </si>
  <si>
    <t>Montáž kabelu SEKU, SYKFY na rošt přes 5 do 10 m</t>
  </si>
  <si>
    <t>823480320</t>
  </si>
  <si>
    <t>303</t>
  </si>
  <si>
    <t>7590545154</t>
  </si>
  <si>
    <t>Montáž kabelu SEKU, SYKFY na rošt přes 10 do 20 m</t>
  </si>
  <si>
    <t>63361388</t>
  </si>
  <si>
    <t>304</t>
  </si>
  <si>
    <t>7590555362</t>
  </si>
  <si>
    <t>Montáž svorkovnice se šrouby</t>
  </si>
  <si>
    <t>612650723</t>
  </si>
  <si>
    <t>305</t>
  </si>
  <si>
    <t>7590555455</t>
  </si>
  <si>
    <t>Značení trasy vedení</t>
  </si>
  <si>
    <t>1534866751</t>
  </si>
  <si>
    <t>306</t>
  </si>
  <si>
    <t>7590565010</t>
  </si>
  <si>
    <t>Spojování a ukončení kabelů optických v optickém rozvaděči pro 8 vláken - práce spojené s montáží specifikované kabelizace specifikovaným způsobem</t>
  </si>
  <si>
    <t>9023016</t>
  </si>
  <si>
    <t>307</t>
  </si>
  <si>
    <t>7590565030</t>
  </si>
  <si>
    <t>Spojování a ukončení kabelů optických instalace do spojky nebo rozvaděče - práce spojené s montáží specifikované kabelizace specifikovaným způsobem</t>
  </si>
  <si>
    <t>vlákno</t>
  </si>
  <si>
    <t>-447283984</t>
  </si>
  <si>
    <t>308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</si>
  <si>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</si>
  <si>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</si>
  <si>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-765153833</t>
  </si>
  <si>
    <t>309</t>
  </si>
  <si>
    <t>7590565060</t>
  </si>
  <si>
    <t>Montáž konstrukce rezervy optického kabelu</t>
  </si>
  <si>
    <t>738174485</t>
  </si>
  <si>
    <t>310</t>
  </si>
  <si>
    <t>7590565070</t>
  </si>
  <si>
    <t>Montáž konstrukce rezervy optického kabelu Sitel</t>
  </si>
  <si>
    <t>-1252301661</t>
  </si>
  <si>
    <t>311</t>
  </si>
  <si>
    <t>7590565080</t>
  </si>
  <si>
    <t>Uložení kabelové rezervy optického kabelu</t>
  </si>
  <si>
    <t>-2025618636</t>
  </si>
  <si>
    <t>312</t>
  </si>
  <si>
    <t>7590575010</t>
  </si>
  <si>
    <t>Montáž portu strukturované kabeláže</t>
  </si>
  <si>
    <t>54837693</t>
  </si>
  <si>
    <t>313</t>
  </si>
  <si>
    <t>7590575020</t>
  </si>
  <si>
    <t>Montáž zásuvky pro 1 datový port</t>
  </si>
  <si>
    <t>-820192262</t>
  </si>
  <si>
    <t>314</t>
  </si>
  <si>
    <t>7590585070</t>
  </si>
  <si>
    <t>Připojení kabelu na zářezový rozv. pásek (lištu) 5x2</t>
  </si>
  <si>
    <t>-416523651</t>
  </si>
  <si>
    <t>315</t>
  </si>
  <si>
    <t>7590585072</t>
  </si>
  <si>
    <t>Připojení kabelu na zářezový rozv. pásek (lištu) 20 x 3</t>
  </si>
  <si>
    <t>-1349567210</t>
  </si>
  <si>
    <t>316</t>
  </si>
  <si>
    <t>7590585350</t>
  </si>
  <si>
    <t>Montáž pancéřové trubky průměru do 16 mm - vyznačení trasy položení, rozměření na typizovanou délku 3 m, uříznutí části trubky, vyříznutí závitu pro spojku, upevnění podpěry šroubem, včetně vynesení trubek</t>
  </si>
  <si>
    <t>1290381594</t>
  </si>
  <si>
    <t>317</t>
  </si>
  <si>
    <t>7590585352</t>
  </si>
  <si>
    <t>Montáž pancéřové trubky průměru do 36 mm - vyznačení trasy položení, rozměření na typizovanou délku 3 m, uříznutí části trubky, vyříznutí závitu pro spojku, upevnění podpěry šroubem, včetně vynesení trubek</t>
  </si>
  <si>
    <t>789921457</t>
  </si>
  <si>
    <t>318</t>
  </si>
  <si>
    <t>7590585364</t>
  </si>
  <si>
    <t>Uzemnění trubky svorkou SJ 01 - očištění zemnících bodů, rozměření a odříznutí zemnícího vodiče, roznesení podpěr, upevnění drátu pomocí svorek na stožár, kotvení na hromosvod</t>
  </si>
  <si>
    <t>-353159405</t>
  </si>
  <si>
    <t>319</t>
  </si>
  <si>
    <t>7590585370</t>
  </si>
  <si>
    <t>Uzemnění trubky ST 09 - očištění zemnících bodů, rozměření a odříznutí zemnícího vodiče, roznesení podpěr, upevnění drátu pomocí svorek na stožár, kotvení na hromosvod</t>
  </si>
  <si>
    <t>2105083704</t>
  </si>
  <si>
    <t>320</t>
  </si>
  <si>
    <t>7592525083</t>
  </si>
  <si>
    <t>Softwarové práce na zařízení integračního koncentrátoru InK DDTS ŽDC TLS ASHS v počtu čidel na ústřednu do 4 kusů - SW úprava, doplnění, kontrola, zkouška nebo integrace signálů z energetických a elektrotechnických systémů stažených do jednoho PLC do integračního koncentrátoru</t>
  </si>
  <si>
    <t>253769844</t>
  </si>
  <si>
    <t>321</t>
  </si>
  <si>
    <t>7592525085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</si>
  <si>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</si>
  <si>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193141183</t>
  </si>
  <si>
    <t>322</t>
  </si>
  <si>
    <t>7593315214</t>
  </si>
  <si>
    <t>Montáž skříně s otočným rámem - usazení skříně na místě určení, zapojení</t>
  </si>
  <si>
    <t>-1262781543</t>
  </si>
  <si>
    <t>323</t>
  </si>
  <si>
    <t>7593315260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</si>
  <si>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</si>
  <si>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446953490</t>
  </si>
  <si>
    <t>324</t>
  </si>
  <si>
    <t>7593315270</t>
  </si>
  <si>
    <t>Montáž kabelového roštu pro volné/pevné uložení šířky 53 mm - sestavení roštu, vysekání otvoru, zasádrování nosníku, montáž držáku krytu a kabelu, zhotovení a uříznutí závěsu, zakrytování, nasazení den a vík, odizolování roštu od ocelové výztuže. Bez dodávky konstrukčního materiálu</t>
  </si>
  <si>
    <t>-341141305</t>
  </si>
  <si>
    <t>325</t>
  </si>
  <si>
    <t>7593315310</t>
  </si>
  <si>
    <t>Montáž skříně rozvodné na omítku SNO 3</t>
  </si>
  <si>
    <t>-1127334396</t>
  </si>
  <si>
    <t>326</t>
  </si>
  <si>
    <t>7593315320</t>
  </si>
  <si>
    <t>Montáž translátoru</t>
  </si>
  <si>
    <t>50285716</t>
  </si>
  <si>
    <t>327</t>
  </si>
  <si>
    <t>7593315390</t>
  </si>
  <si>
    <t>Montáž panelu (kazety, vany desek plošných spojů) plast do RACKU 19"</t>
  </si>
  <si>
    <t>-982221419</t>
  </si>
  <si>
    <t>328</t>
  </si>
  <si>
    <t>7593315392</t>
  </si>
  <si>
    <t>Montáž panelu do RACKU 19"</t>
  </si>
  <si>
    <t>2087330546</t>
  </si>
  <si>
    <t>329</t>
  </si>
  <si>
    <t>7593315405</t>
  </si>
  <si>
    <t>Montáž rámu (kazety, vany desek plošných spojů) na stěnu</t>
  </si>
  <si>
    <t>-1005813869</t>
  </si>
  <si>
    <t>330</t>
  </si>
  <si>
    <t>7593325010</t>
  </si>
  <si>
    <t>Montáž do LSA pásku bleskojistky</t>
  </si>
  <si>
    <t>-1598906936</t>
  </si>
  <si>
    <t>331</t>
  </si>
  <si>
    <t>7593325015</t>
  </si>
  <si>
    <t>Montáž do LSA pásku přepěťové ochrany</t>
  </si>
  <si>
    <t>1633458085</t>
  </si>
  <si>
    <t>332</t>
  </si>
  <si>
    <t>7593505030</t>
  </si>
  <si>
    <t>Montáž protipožární přepážky vodorovné uložení do 100 žil - ovinutí kabelu ohnivzdornoupáskou, zajištení pásky proti rozvinutí ocelovým drátem</t>
  </si>
  <si>
    <t>1937658699</t>
  </si>
  <si>
    <t>333</t>
  </si>
  <si>
    <t>7593505050</t>
  </si>
  <si>
    <t>Montáž protipožární přepážky svislé uložení do 100 žil - ovinutí kabelu ohnivzdornoupáskou, zajištení pásky proti rozvinutí ocelovým drátem</t>
  </si>
  <si>
    <t>1448553519</t>
  </si>
  <si>
    <t>334</t>
  </si>
  <si>
    <t>7593505110</t>
  </si>
  <si>
    <t>Zatažení ochr. trubky HFX 20 uvnitř objektu</t>
  </si>
  <si>
    <t>443536046</t>
  </si>
  <si>
    <t>335</t>
  </si>
  <si>
    <t>7593505132</t>
  </si>
  <si>
    <t>Zakrytí kabelu HDPE plastovou deskou (bez desky)</t>
  </si>
  <si>
    <t>-1592311370</t>
  </si>
  <si>
    <t>336</t>
  </si>
  <si>
    <t>7593505134</t>
  </si>
  <si>
    <t>Zakrytí kabelu resp. trubek výstražnou folií (bez folie)</t>
  </si>
  <si>
    <t>-745026589</t>
  </si>
  <si>
    <t>337</t>
  </si>
  <si>
    <t>7593505200</t>
  </si>
  <si>
    <t>Uložení HDPE trubky pro optický kabel do kabelového žlabu</t>
  </si>
  <si>
    <t>-1803905639</t>
  </si>
  <si>
    <t>338</t>
  </si>
  <si>
    <t>7593505202</t>
  </si>
  <si>
    <t>Uložení HDPE trubky pro optický kabel do výkopu bez zřízení lože a bez krytí</t>
  </si>
  <si>
    <t>-1731058697</t>
  </si>
  <si>
    <t>339</t>
  </si>
  <si>
    <t>7593505210</t>
  </si>
  <si>
    <t>Montáž ochranné trubky pro optický kabel průměr 40 mm pro SZZ - práce spojené s montáží specifikované kabelizace specifikovaným způsobem</t>
  </si>
  <si>
    <t>308593748</t>
  </si>
  <si>
    <t>340</t>
  </si>
  <si>
    <t>7593505212</t>
  </si>
  <si>
    <t>Montáž ochranné trubky pro optický kabel HFXP na rošt - práce spojené s montáží specifikované kabelizace specifikovaným způsobem</t>
  </si>
  <si>
    <t>280276370</t>
  </si>
  <si>
    <t>341</t>
  </si>
  <si>
    <t>7593505290</t>
  </si>
  <si>
    <t>Zafukování optického kabelu obsazené</t>
  </si>
  <si>
    <t>874488402</t>
  </si>
  <si>
    <t>342</t>
  </si>
  <si>
    <t>7593505292</t>
  </si>
  <si>
    <t>Zafukování optického kabelu HDPE</t>
  </si>
  <si>
    <t>-1918774090</t>
  </si>
  <si>
    <t>343</t>
  </si>
  <si>
    <t>7593505310</t>
  </si>
  <si>
    <t>Zatažení optického kabelu do ochranné HDPE trubky</t>
  </si>
  <si>
    <t>1114641700</t>
  </si>
  <si>
    <t>344</t>
  </si>
  <si>
    <t>7593505320</t>
  </si>
  <si>
    <t>Uložení optického kabelu na rošt do 12 vláken</t>
  </si>
  <si>
    <t>224915234</t>
  </si>
  <si>
    <t>345</t>
  </si>
  <si>
    <t>7593505330</t>
  </si>
  <si>
    <t>Uložení optického kabelu do žlabu/trubky/lišty do 12 vláken</t>
  </si>
  <si>
    <t>1281746466</t>
  </si>
  <si>
    <t>346</t>
  </si>
  <si>
    <t>7596615034</t>
  </si>
  <si>
    <t>Montáž hodin hlavních HSH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</si>
  <si>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-1315832225</t>
  </si>
  <si>
    <t>347</t>
  </si>
  <si>
    <t>7598085275</t>
  </si>
  <si>
    <t>Měření svodu</t>
  </si>
  <si>
    <t>-377281533</t>
  </si>
  <si>
    <t>348</t>
  </si>
  <si>
    <t>7598095005</t>
  </si>
  <si>
    <t>Změření zemního odporu</t>
  </si>
  <si>
    <t>1964611148</t>
  </si>
  <si>
    <t>349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</si>
  <si>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</si>
  <si>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</si>
  <si>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1546259238</t>
  </si>
  <si>
    <t>350</t>
  </si>
  <si>
    <t>7598095649</t>
  </si>
  <si>
    <t>Vyhotovení revizní zprávy HZ - hodinové zařízení - vykonání prohlídky a zkoušky pro napájení elektrického zařízení včetně vyhotovení revizní zprávy podle vyhl. 100/1995 Sb. a norem ČSN</t>
  </si>
  <si>
    <t>2125733717</t>
  </si>
  <si>
    <t>351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</si>
  <si>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</si>
  <si>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</si>
  <si>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-49489404</t>
  </si>
  <si>
    <t>352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</si>
  <si>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</si>
  <si>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</si>
  <si>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-296964959</t>
  </si>
  <si>
    <t>353</t>
  </si>
  <si>
    <t>7491152020</t>
  </si>
  <si>
    <t>Montáž trubek pevných elektroinstalačních tuhých plastových bezhalogenových (HF) uložených pevně průměru do 50 mm - včetně naznačení trasy, rozměření, řezání trubek, kladení, osazení, zajištění a upevnění</t>
  </si>
  <si>
    <t>1954987929</t>
  </si>
  <si>
    <t>354</t>
  </si>
  <si>
    <t>7491153010</t>
  </si>
  <si>
    <t>Montáž trubek kovových elektroinstalačních uložených volně nebo pevně ohebných průměru do 48 mm - včetně naznačení trasy, rozměření, řezání trubek, kladení, osazení, zajištění a upevnění</t>
  </si>
  <si>
    <t>-227980229</t>
  </si>
  <si>
    <t>355</t>
  </si>
  <si>
    <t>7491251010</t>
  </si>
  <si>
    <t>Montáž lišt elektroinstalačních, kabelových žlabů z PVC-U jednokomorových zaklapávacích rozměru 40/40 mm - na konstrukci, omítku apod. včetně spojek, ohybů, rohů, bez krabic</t>
  </si>
  <si>
    <t>1375731046</t>
  </si>
  <si>
    <t>356</t>
  </si>
  <si>
    <t>7491252025</t>
  </si>
  <si>
    <t>Montáž krabic elektroinstalačních, rozvodek - bez zapojení krabice instalační pod omítku 125x125 včetně svorkovnice a víka - včetně zhotovení otvoru</t>
  </si>
  <si>
    <t>-1134644482</t>
  </si>
  <si>
    <t>357</t>
  </si>
  <si>
    <t>7491252060</t>
  </si>
  <si>
    <t>Montáž krabic elektroinstalačních, rozvodek - bez zapojení rozvodky krabicové kovové typ AA2, 100x100, do 4xP21 - včetně zhotovení otvoru</t>
  </si>
  <si>
    <t>164514835</t>
  </si>
  <si>
    <t>358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</si>
  <si>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</si>
  <si>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</si>
  <si>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-715038024</t>
  </si>
  <si>
    <t>359</t>
  </si>
  <si>
    <t>7491651035</t>
  </si>
  <si>
    <t>Montáž vnitřního uzemnění ochranné pospojování pevně vodič Cu 4-16 mm2</t>
  </si>
  <si>
    <t>-1535050544</t>
  </si>
  <si>
    <t>360</t>
  </si>
  <si>
    <t>7492756020</t>
  </si>
  <si>
    <t>Pomocné práce pro montáž kabelů montáž označovacího štítku na kabel</t>
  </si>
  <si>
    <t>201815577</t>
  </si>
  <si>
    <t>361</t>
  </si>
  <si>
    <t>7492756040</t>
  </si>
  <si>
    <t>Pomocné práce pro montáž kabelů zatažení kabelů do chráničky do 4 kg/m</t>
  </si>
  <si>
    <t>-1409745437</t>
  </si>
  <si>
    <t>362</t>
  </si>
  <si>
    <t>7492756042</t>
  </si>
  <si>
    <t>Pomocné práce pro montáž kabelů zatažení kabelů do chráničky nad 4 kg/m</t>
  </si>
  <si>
    <t>-722303503</t>
  </si>
  <si>
    <t>363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</si>
  <si>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</si>
  <si>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</si>
  <si>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609602388</t>
  </si>
  <si>
    <t>364</t>
  </si>
  <si>
    <t>7494351010</t>
  </si>
  <si>
    <t>Montáž jističů (do 10 kA) jednopólových do 20 A</t>
  </si>
  <si>
    <t>-134443016</t>
  </si>
  <si>
    <t>365</t>
  </si>
  <si>
    <t>7494351012</t>
  </si>
  <si>
    <t>Montáž jističů (do 10 kA) jednopólových přes 20 do 63 A</t>
  </si>
  <si>
    <t>-1672294052</t>
  </si>
  <si>
    <t>366</t>
  </si>
  <si>
    <t>7494351020</t>
  </si>
  <si>
    <t>Montáž jističů (do 10 kA) dvoupólových nebo 1+N pólových do 20 A</t>
  </si>
  <si>
    <t>1079817969</t>
  </si>
  <si>
    <t>367</t>
  </si>
  <si>
    <t>7496652010</t>
  </si>
  <si>
    <t>Montáž usměrňovačů/nabíječů do 230/110 V DC do 230 V - včetně propojení silových a ovládacích kabelů, nastavení a seřízení usměrňovače, provedení zkoušek, dodání atestů a revizních zpráv</t>
  </si>
  <si>
    <t>618886559</t>
  </si>
  <si>
    <t>368</t>
  </si>
  <si>
    <t>7496652015</t>
  </si>
  <si>
    <t>Montáž usměrňovačů/nabíječů do 3x400/110 V DC - včetně propojení silových a ovládacích kabelů, nastavení a seřízení usměrňovače, provedení zkoušek, dodání atestů a revizních zpráv</t>
  </si>
  <si>
    <t>1314934804</t>
  </si>
  <si>
    <t>369</t>
  </si>
  <si>
    <t>7496653010</t>
  </si>
  <si>
    <t>Montáž měničů do 110/24 V DC - včetně propojení silových a ovládacích kabelů, nastavení a seřízení měniče, provedení zkoušek, dodání atestů a revizních zpráv</t>
  </si>
  <si>
    <t>-66379058</t>
  </si>
  <si>
    <t>370</t>
  </si>
  <si>
    <t>7496654010</t>
  </si>
  <si>
    <t>Montáž UPS 230/230V AC do 230 V - včetně baterií, propojení silových a ovládacích kabelů, nastavení a seřízení UPS, provedení zkoušek, dodání atestů a revizních zpráv</t>
  </si>
  <si>
    <t>592888645</t>
  </si>
  <si>
    <t>371</t>
  </si>
  <si>
    <t>7496655010</t>
  </si>
  <si>
    <t>Montáž staničních baterií (akumulátorů) gelových do 12 V do 20 Ah - montáž článků akumulátorové baterie včetně proudových propojek, propojení, kontrola spojů, provedení zkoušek, dodání atestů a revizních zpráv</t>
  </si>
  <si>
    <t>-15641883</t>
  </si>
  <si>
    <t>372</t>
  </si>
  <si>
    <t>7496655012</t>
  </si>
  <si>
    <t>Montáž staničních baterií (akumulátorů) gelových do 12 V přes 20 do 40 Ah - montáž článků akumulátorové baterie včetně proudových propojek, propojení, kontrola spojů, provedení zkoušek, dodání atestů a revizních zpráv</t>
  </si>
  <si>
    <t>977702155</t>
  </si>
  <si>
    <t>373</t>
  </si>
  <si>
    <t>7496756094</t>
  </si>
  <si>
    <t>Montáž dálkové diagnostiky TS ŽDC konfigurace prvku sdělovacího zařízení</t>
  </si>
  <si>
    <t>1540683006</t>
  </si>
  <si>
    <t>374</t>
  </si>
  <si>
    <t>7496756280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</si>
  <si>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</si>
  <si>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1672053166</t>
  </si>
  <si>
    <t>375</t>
  </si>
  <si>
    <t>7496756290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</si>
  <si>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</si>
  <si>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-1722466139</t>
  </si>
  <si>
    <t>376</t>
  </si>
  <si>
    <t>7498152752</t>
  </si>
  <si>
    <t>Vyhotovení pravidelné revizní zprávy pro jednotlivé technologie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</si>
  <si>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</si>
  <si>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-223362698</t>
  </si>
  <si>
    <t>377</t>
  </si>
  <si>
    <t>7593315330</t>
  </si>
  <si>
    <t>Montáž datové skříně rack</t>
  </si>
  <si>
    <t>-1348784680</t>
  </si>
  <si>
    <t>378</t>
  </si>
  <si>
    <t>7595115010</t>
  </si>
  <si>
    <t>Montáž telefonního přístroje digitálního - montáž na určené místo, zapojení přívodů, přezkoušení funkce</t>
  </si>
  <si>
    <t>1808883714</t>
  </si>
  <si>
    <t>379</t>
  </si>
  <si>
    <t>7595115120</t>
  </si>
  <si>
    <t>Instalace a konfigurace MB převodníku</t>
  </si>
  <si>
    <t>-340402330</t>
  </si>
  <si>
    <t>380</t>
  </si>
  <si>
    <t>7595115130</t>
  </si>
  <si>
    <t>Instalace a konfigurace IP telefonu s expansion modulem</t>
  </si>
  <si>
    <t>131046008</t>
  </si>
  <si>
    <t>381</t>
  </si>
  <si>
    <t>7595215140</t>
  </si>
  <si>
    <t>Montáž PBX (elektronické, digitální, VoIP, GSM-GW…) instalace a konfigurace PBX expertní</t>
  </si>
  <si>
    <t>-1257355289</t>
  </si>
  <si>
    <t>382</t>
  </si>
  <si>
    <t>7595215145</t>
  </si>
  <si>
    <t>Montáž PBX (elektronické, digitální, VoIP, GSM-GW…) instalace a konfigurace PBX rozšířená</t>
  </si>
  <si>
    <t>1393836769</t>
  </si>
  <si>
    <t>383</t>
  </si>
  <si>
    <t>7595513010</t>
  </si>
  <si>
    <t>Rekonfigurace dispečerského terminálu</t>
  </si>
  <si>
    <t>-1191581126</t>
  </si>
  <si>
    <t>384</t>
  </si>
  <si>
    <t>7595605140</t>
  </si>
  <si>
    <t>Montáž SFP modulu - media převodníku do switche</t>
  </si>
  <si>
    <t>849343260</t>
  </si>
  <si>
    <t>385</t>
  </si>
  <si>
    <t>7595605150</t>
  </si>
  <si>
    <t>Montáž modemu, převodníku, repeatru instalace a konfigurace mediakonvertoru</t>
  </si>
  <si>
    <t>-141733835</t>
  </si>
  <si>
    <t>386</t>
  </si>
  <si>
    <t>7595605155</t>
  </si>
  <si>
    <t>Montáž modemu, převodníku, repeatru instalace a konfigurace modemu</t>
  </si>
  <si>
    <t>-1556250959</t>
  </si>
  <si>
    <t>387</t>
  </si>
  <si>
    <t>7595605185</t>
  </si>
  <si>
    <t>Montáž routeru (směrovače), switche (přepínače) a huby (rozbočovače) instalace a konfigurace switche L2 upevněného - expertní</t>
  </si>
  <si>
    <t>970490453</t>
  </si>
  <si>
    <t>388</t>
  </si>
  <si>
    <t>7596005250</t>
  </si>
  <si>
    <t>Montáž RV3 serveru AŽD 004</t>
  </si>
  <si>
    <t>-63997229</t>
  </si>
  <si>
    <t>389</t>
  </si>
  <si>
    <t>7596005260</t>
  </si>
  <si>
    <t>Oživení RV3 serveru AŽD 004 DCom</t>
  </si>
  <si>
    <t>1793192179</t>
  </si>
  <si>
    <t>390</t>
  </si>
  <si>
    <t>7596315020</t>
  </si>
  <si>
    <t>Montáž rozhlasové ústředny AŽD RU85 do stojanové řady - včetně připojení, seřízení a přezkoušení funkce</t>
  </si>
  <si>
    <t>479628346</t>
  </si>
  <si>
    <t>391</t>
  </si>
  <si>
    <t>7596315030</t>
  </si>
  <si>
    <t>Montáž rozhlasové ústředny do 19' stojanu - včetně připojení, seřízení a přezkoušení funkce</t>
  </si>
  <si>
    <t>569177543</t>
  </si>
  <si>
    <t>392</t>
  </si>
  <si>
    <t>7596315040</t>
  </si>
  <si>
    <t>Montáž rozhlasového zařízení pro neobsluhované zastávky řídící stanice - včetně připojení, seřízení a přezkoušení funkce</t>
  </si>
  <si>
    <t>2142705615</t>
  </si>
  <si>
    <t>393</t>
  </si>
  <si>
    <t>7596315045</t>
  </si>
  <si>
    <t>Montáž rozhlasového zařízení pro neobsluhované zastávky nebo stanice do venkovní skříně - včetně připojení, seřízení a přezkoušení funkce</t>
  </si>
  <si>
    <t>2132157847</t>
  </si>
  <si>
    <t>394</t>
  </si>
  <si>
    <t>7596315050</t>
  </si>
  <si>
    <t>Montáž rozhlasového zařízení pro neobsluhované zastávky nebo stanice do vnitřní skříně - včetně připojení, seřízení a přezkoušení funkce</t>
  </si>
  <si>
    <t>2091679085</t>
  </si>
  <si>
    <t>395</t>
  </si>
  <si>
    <t>7596315060</t>
  </si>
  <si>
    <t>Montáž modulu pro monitorování napětí 100 V na lince, regulovatelného</t>
  </si>
  <si>
    <t>-643063494</t>
  </si>
  <si>
    <t>396</t>
  </si>
  <si>
    <t>7596335010</t>
  </si>
  <si>
    <t>Montáž skříně závěrů na rozhlasový stožár</t>
  </si>
  <si>
    <t>-25727248</t>
  </si>
  <si>
    <t>397</t>
  </si>
  <si>
    <t>7596335020</t>
  </si>
  <si>
    <t>Montáž ochranné trubky skříně závěrů</t>
  </si>
  <si>
    <t>227249270</t>
  </si>
  <si>
    <t>398</t>
  </si>
  <si>
    <t>7596335030</t>
  </si>
  <si>
    <t>Montáž reproduktoru na ocelový stožár - upevnění reprodukturu na připravné body nebo konstrukci, připojení k vedení, nastavení optimální hlasitosti, směrování a odzkoušení ozvučení</t>
  </si>
  <si>
    <t>605695256</t>
  </si>
  <si>
    <t>399</t>
  </si>
  <si>
    <t>7596335040</t>
  </si>
  <si>
    <t>Montáž reproduktoru skříňového na závěsu - upevnění reprodukturu na připravné body nebo konstrukci, připojení k vedení, nastavení optimální hlasitosti, směrování a odzkoušení ozvučení</t>
  </si>
  <si>
    <t>1049368815</t>
  </si>
  <si>
    <t>400</t>
  </si>
  <si>
    <t>7596335045</t>
  </si>
  <si>
    <t>Montáž reproduktoru směrového, tlakového - upevnění reprodukturu na připravné body nebo konstrukci, připojení k vedení, nastavení optimální hlasitosti, směrování a odzkoušení ozvučení</t>
  </si>
  <si>
    <t>-2047318691</t>
  </si>
  <si>
    <t>401</t>
  </si>
  <si>
    <t>7596335070</t>
  </si>
  <si>
    <t>Montáž převodního transformátoru 6 W</t>
  </si>
  <si>
    <t>-1423281</t>
  </si>
  <si>
    <t>402</t>
  </si>
  <si>
    <t>7596335090</t>
  </si>
  <si>
    <t>Montáž konzoly pro reproduktor do stěny</t>
  </si>
  <si>
    <t>-1468993455</t>
  </si>
  <si>
    <t>403</t>
  </si>
  <si>
    <t>7596335095</t>
  </si>
  <si>
    <t>Montáž konzoly pro reproduktor na železnou konstrukci</t>
  </si>
  <si>
    <t>387704119</t>
  </si>
  <si>
    <t>404</t>
  </si>
  <si>
    <t>7596337010</t>
  </si>
  <si>
    <t>Demontáž skříně závěrů na rozhlasový stožár</t>
  </si>
  <si>
    <t>1929579574</t>
  </si>
  <si>
    <t>405</t>
  </si>
  <si>
    <t>7596337030</t>
  </si>
  <si>
    <t>Demontáž reproduktoru</t>
  </si>
  <si>
    <t>-1972570069</t>
  </si>
  <si>
    <t>406</t>
  </si>
  <si>
    <t>7596337090</t>
  </si>
  <si>
    <t>Demontáž konzoly pro reproduktor</t>
  </si>
  <si>
    <t>286617021</t>
  </si>
  <si>
    <t>407</t>
  </si>
  <si>
    <t>7596515010</t>
  </si>
  <si>
    <t>Montáž PC pro informační zařízení - řídící jednotka - včetně připojení, seřízení a přezkoušení funkce</t>
  </si>
  <si>
    <t>1800454766</t>
  </si>
  <si>
    <t>408</t>
  </si>
  <si>
    <t>7596515030</t>
  </si>
  <si>
    <t>Konfigurace a oživení informačního zařízení pro cestující</t>
  </si>
  <si>
    <t>-1805448523</t>
  </si>
  <si>
    <t>409</t>
  </si>
  <si>
    <t>7596515050</t>
  </si>
  <si>
    <t>Montáž převodníku RS232/485 nebo RS232/Ethernet</t>
  </si>
  <si>
    <t>-923160590</t>
  </si>
  <si>
    <t>410</t>
  </si>
  <si>
    <t>7596515060</t>
  </si>
  <si>
    <t>Montáž převodníku mezi řídící jednotkou a rozhlasovou ústřednou</t>
  </si>
  <si>
    <t>875955025</t>
  </si>
  <si>
    <t>411</t>
  </si>
  <si>
    <t>7596525056</t>
  </si>
  <si>
    <t>Montáž nástupištní tabule zavěšením do třmenů hmotnosti tabule jednotlivě do 200 kg - včetně připojení, seřízení a přezkoušení funkce</t>
  </si>
  <si>
    <t>1374320719</t>
  </si>
  <si>
    <t>412</t>
  </si>
  <si>
    <t>7596527014</t>
  </si>
  <si>
    <t>Demontáž informační tabule z nosné konstrukce hmotnosti tabule jednotlivě do 300 kg</t>
  </si>
  <si>
    <t>-895790970</t>
  </si>
  <si>
    <t>413</t>
  </si>
  <si>
    <t>7596545010</t>
  </si>
  <si>
    <t>Montáž obrazovky (plazmové, LCD, LED) úhlopříčky do 22" - včetně připojení, seřízení a přezkoušení funkce</t>
  </si>
  <si>
    <t>-1473402417</t>
  </si>
  <si>
    <t>414</t>
  </si>
  <si>
    <t>7596545015</t>
  </si>
  <si>
    <t>Montáž obrazovky (plazmové, LCD, LED) úhlopříčky přes 22" do 46"</t>
  </si>
  <si>
    <t>-1065419158</t>
  </si>
  <si>
    <t>415</t>
  </si>
  <si>
    <t>7596545020</t>
  </si>
  <si>
    <t>Montáž obrazovky (plazmové, LCD, LED) úhlopříčky přes 46"</t>
  </si>
  <si>
    <t>941725139</t>
  </si>
  <si>
    <t>416</t>
  </si>
  <si>
    <t>7596545030</t>
  </si>
  <si>
    <t>Montáž ochranného krytu na obrazovky (plazmové, LCD, LED) úhlopříčky obrazovky do 46"</t>
  </si>
  <si>
    <t>1590462260</t>
  </si>
  <si>
    <t>417</t>
  </si>
  <si>
    <t>7596545035</t>
  </si>
  <si>
    <t>Montáž ochranného krytu na obrazovky (plazmové, LCD, LED) úhlopříčky obrazovky přes 46"</t>
  </si>
  <si>
    <t>743422253</t>
  </si>
  <si>
    <t>418</t>
  </si>
  <si>
    <t>7596545050</t>
  </si>
  <si>
    <t>Montáž světelného informačního panelu s LED - včetně připojení, seřízení a přezkoušení funkce</t>
  </si>
  <si>
    <t>630209546</t>
  </si>
  <si>
    <t>419</t>
  </si>
  <si>
    <t>7596547010</t>
  </si>
  <si>
    <t>Demontáž obrazovky (plazmové, LCD, LED)</t>
  </si>
  <si>
    <t>311855237</t>
  </si>
  <si>
    <t>420</t>
  </si>
  <si>
    <t>7596547030</t>
  </si>
  <si>
    <t>Demontáž ochraného krytu na obrazovky (plazmové, LCD, LED)</t>
  </si>
  <si>
    <t>1789045582</t>
  </si>
  <si>
    <t>421</t>
  </si>
  <si>
    <t>7596547050</t>
  </si>
  <si>
    <t>Demontáž světelného informačního panelu s LED</t>
  </si>
  <si>
    <t>1254067686</t>
  </si>
  <si>
    <t>422</t>
  </si>
  <si>
    <t>7596555010</t>
  </si>
  <si>
    <t>Montáž majáčku digitálního hlasového (DHM) - včetně připojení, seřízení a přezkoušení funkce</t>
  </si>
  <si>
    <t>422509285</t>
  </si>
  <si>
    <t>423</t>
  </si>
  <si>
    <t>7596555015</t>
  </si>
  <si>
    <t>Montáž majáčku orientačního hlasového (OHM) - včetně připojení, seřízení a přezkoušení funkce</t>
  </si>
  <si>
    <t>507982146</t>
  </si>
  <si>
    <t>424</t>
  </si>
  <si>
    <t>7596555020</t>
  </si>
  <si>
    <t>Montáž majáčku akustického orientačního (AOM) - včetně připojení, seřízení a přezkoušení funkce</t>
  </si>
  <si>
    <t>-784187690</t>
  </si>
  <si>
    <t>425</t>
  </si>
  <si>
    <t>7596555030</t>
  </si>
  <si>
    <t>Montáž orientačního zvukového modulu (OZM)</t>
  </si>
  <si>
    <t>-756806720</t>
  </si>
  <si>
    <t>426</t>
  </si>
  <si>
    <t>7596615010</t>
  </si>
  <si>
    <t>Montáž přijímače DCF - úplná montáž na předem připravené úchytné body nebo na konstrukci, zapojení přívodů, přezkoušení funkce</t>
  </si>
  <si>
    <t>-2095711349</t>
  </si>
  <si>
    <t>427</t>
  </si>
  <si>
    <t>7596615020</t>
  </si>
  <si>
    <t>Montáž linkového rozvaděče RL2 - úplná montáž na předem připravené úchytné body nebo na konstrukci, zapojení přívodů, přezkoušení funkce</t>
  </si>
  <si>
    <t>-468227833</t>
  </si>
  <si>
    <t>428</t>
  </si>
  <si>
    <t>-69273840</t>
  </si>
  <si>
    <t>429</t>
  </si>
  <si>
    <t>7596615036</t>
  </si>
  <si>
    <t>Montáž hodin hlavních HH 3 -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</si>
  <si>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-734391162</t>
  </si>
  <si>
    <t>430</t>
  </si>
  <si>
    <t>7596617010</t>
  </si>
  <si>
    <t>Demontáž přijímače DCF</t>
  </si>
  <si>
    <t>571794670</t>
  </si>
  <si>
    <t>431</t>
  </si>
  <si>
    <t>7596617020</t>
  </si>
  <si>
    <t>Demontáž linkového rozvaděče RL2</t>
  </si>
  <si>
    <t>-1702181418</t>
  </si>
  <si>
    <t>432</t>
  </si>
  <si>
    <t>7596617036</t>
  </si>
  <si>
    <t>Demontáž hodin hlavních HH 3</t>
  </si>
  <si>
    <t>376147069</t>
  </si>
  <si>
    <t>433</t>
  </si>
  <si>
    <t>7596625010</t>
  </si>
  <si>
    <t>Montáž hodin podružných 1-stranných - úplná montáž na předem připravené úchytné body nebo na konstrukci, zapojení přívodů, přezkoušení funkce, nastavení na jednotný čas</t>
  </si>
  <si>
    <t>883958689</t>
  </si>
  <si>
    <t>434</t>
  </si>
  <si>
    <t>7596625015</t>
  </si>
  <si>
    <t>Montáž hodin podružných 2-stranných - úplná montáž na předem připravené úchytné body nebo na konstrukci, zapojení přívodů, přezkoušení funkce, nastavení na jednotný čas</t>
  </si>
  <si>
    <t>-1652114415</t>
  </si>
  <si>
    <t>435</t>
  </si>
  <si>
    <t>7596625030</t>
  </si>
  <si>
    <t>Montáž hodin digitálních - úplná montáž na předem připravené úchytné body nebo na konstrukci, zapojení přívodů, přezkoušení funkce, nastavení na jednotný čas</t>
  </si>
  <si>
    <t>-1487533856</t>
  </si>
  <si>
    <t>436</t>
  </si>
  <si>
    <t>7596627010</t>
  </si>
  <si>
    <t>Demontáž hodin podružných 1-stranných</t>
  </si>
  <si>
    <t>-812732144</t>
  </si>
  <si>
    <t>437</t>
  </si>
  <si>
    <t>7596627015</t>
  </si>
  <si>
    <t>Demontáž hodin podružných 2-stranných</t>
  </si>
  <si>
    <t>-283563408</t>
  </si>
  <si>
    <t>438</t>
  </si>
  <si>
    <t>7596627030</t>
  </si>
  <si>
    <t>Demontáž hodin digitálních</t>
  </si>
  <si>
    <t>189130404</t>
  </si>
  <si>
    <t>439</t>
  </si>
  <si>
    <t>7596735015</t>
  </si>
  <si>
    <t>Montáž kamery v krytu - posazení na konzoli, přišroubování, připojení napájení, zapojení konektoru ovládacího, mechanické nastavení, utěsnění šroubů a přívodů, úprava a zaizolování</t>
  </si>
  <si>
    <t>-318458935</t>
  </si>
  <si>
    <t>440</t>
  </si>
  <si>
    <t>7596735050</t>
  </si>
  <si>
    <t>Montáž a provedení kamerové zkoušky</t>
  </si>
  <si>
    <t>1742697392</t>
  </si>
  <si>
    <t>441</t>
  </si>
  <si>
    <t>7596735060</t>
  </si>
  <si>
    <t>Zprovoznění kamery vnitřní</t>
  </si>
  <si>
    <t>2023825885</t>
  </si>
  <si>
    <t>442</t>
  </si>
  <si>
    <t>7596735065</t>
  </si>
  <si>
    <t>Zprovoznění kamery venkovní</t>
  </si>
  <si>
    <t>1679670927</t>
  </si>
  <si>
    <t>443</t>
  </si>
  <si>
    <t>7596735070</t>
  </si>
  <si>
    <t>Zprovoznění kamery dálkově ovládané</t>
  </si>
  <si>
    <t>425407558</t>
  </si>
  <si>
    <t>444</t>
  </si>
  <si>
    <t>7596735225</t>
  </si>
  <si>
    <t>Nastavení a oživení kamerového systému 1 kamera PTZ</t>
  </si>
  <si>
    <t>1074349672</t>
  </si>
  <si>
    <t>445</t>
  </si>
  <si>
    <t>7596735240</t>
  </si>
  <si>
    <t>Instalace vzdáleného klienta kamerového systému</t>
  </si>
  <si>
    <t>1993663891</t>
  </si>
  <si>
    <t>446</t>
  </si>
  <si>
    <t>7596737010</t>
  </si>
  <si>
    <t>Demontáž kamery bez krytu</t>
  </si>
  <si>
    <t>1933316085</t>
  </si>
  <si>
    <t>447</t>
  </si>
  <si>
    <t>7596737015</t>
  </si>
  <si>
    <t>Demontáž kamery z krytu</t>
  </si>
  <si>
    <t>610576956</t>
  </si>
  <si>
    <t>448</t>
  </si>
  <si>
    <t>7596815030</t>
  </si>
  <si>
    <t>Montáž zapojovače elektronického SEZ, ETZ 1, Kapsch, HiPath, TTC - úplná montáž skříně, ovládací soupravy, napájecího a uzemňovacího vedení (bez dodání vodičů), zřízení slaboproudého rozvodu, zapojení a vyzkoušení</t>
  </si>
  <si>
    <t>-887937654</t>
  </si>
  <si>
    <t>449</t>
  </si>
  <si>
    <t>7596815095</t>
  </si>
  <si>
    <t>Montáž zapojovače svírkového (náhradního) pro 20 okruhů - úplná montáž, připevnění na místo určení, zatažení kabelů, zhotovení formy, připojení napájení, vyzkoušení zařízení</t>
  </si>
  <si>
    <t>-303605722</t>
  </si>
  <si>
    <t>450</t>
  </si>
  <si>
    <t>7596815110</t>
  </si>
  <si>
    <t>Připojení telefonního zapojovače na PC</t>
  </si>
  <si>
    <t>853809280</t>
  </si>
  <si>
    <t>451</t>
  </si>
  <si>
    <t>7596917030</t>
  </si>
  <si>
    <t>Demontáž telefonních objektů VTO 3 - 11</t>
  </si>
  <si>
    <t>-967116907</t>
  </si>
  <si>
    <t>452</t>
  </si>
  <si>
    <t>7596925030</t>
  </si>
  <si>
    <t>Montáž kabelové skříně Krone KVZ 59 m1 - m2 se soklem - usazení skříně a zatažení kabelů</t>
  </si>
  <si>
    <t>-505225684</t>
  </si>
  <si>
    <t>453</t>
  </si>
  <si>
    <t>7596955020</t>
  </si>
  <si>
    <t>Montáž stožáru rozhlasového na betonový základ - včetně zatažení kabelů a opravného nátěru. Bez zemních prací</t>
  </si>
  <si>
    <t>1093098933</t>
  </si>
  <si>
    <t>454</t>
  </si>
  <si>
    <t>7596957020</t>
  </si>
  <si>
    <t>Demontáž rozhlasového stožáru z betonového základu</t>
  </si>
  <si>
    <t>-1601579153</t>
  </si>
  <si>
    <t>455</t>
  </si>
  <si>
    <t>7596957025</t>
  </si>
  <si>
    <t>Demontáž rozhlasového stožáru ze železného základu</t>
  </si>
  <si>
    <t>2071574506</t>
  </si>
  <si>
    <t>456</t>
  </si>
  <si>
    <t>7596957030</t>
  </si>
  <si>
    <t>Demontáž rozhlasového stožáru rozhlasového sloupku pro hovorovou soupravu</t>
  </si>
  <si>
    <t>-1649584117</t>
  </si>
  <si>
    <t>457</t>
  </si>
  <si>
    <t>7598035005</t>
  </si>
  <si>
    <t>Měření parametrů optického kabelu na třech vlnových délkách metodou OTDR a TM na skládce, kabelu do 8 vláken - včetně vyhotovení měřícího protokolu</t>
  </si>
  <si>
    <t>1577618990</t>
  </si>
  <si>
    <t>458</t>
  </si>
  <si>
    <t>7598035010</t>
  </si>
  <si>
    <t>Měření parametrů optického kabelu na třech vlnových délkách metodou OTDR a TM na skládce, kabelu s 12 vlákny - včetně vyhotovení měřícího protokolu</t>
  </si>
  <si>
    <t>1961131059</t>
  </si>
  <si>
    <t>459</t>
  </si>
  <si>
    <t>7598035050</t>
  </si>
  <si>
    <t>Měření parametrů optického kabelu na třech vlnových délkách metodou OTDR a TM po položení nebo zavěšení, kabelu do 8 vláken - včetně vyhotovení měřícího protokolu</t>
  </si>
  <si>
    <t>352702477</t>
  </si>
  <si>
    <t>460</t>
  </si>
  <si>
    <t>7598035055</t>
  </si>
  <si>
    <t>Měření parametrů optického kabelu na třech vlnových délkách metodou OTDR a TM po položení nebo zavěšení, kabelu s 12 vlákny - včetně vyhotovení měřícího protokolu</t>
  </si>
  <si>
    <t>1885890379</t>
  </si>
  <si>
    <t>461</t>
  </si>
  <si>
    <t>7598035100</t>
  </si>
  <si>
    <t>Měření OTDR (reflektometrická metoda) pro tři vlnové délky jednosměrné</t>
  </si>
  <si>
    <t>-1087345314</t>
  </si>
  <si>
    <t>462</t>
  </si>
  <si>
    <t>7598035105</t>
  </si>
  <si>
    <t>Měření OTDR (reflektometrická metoda) pro tři vlnové délky obousměrné</t>
  </si>
  <si>
    <t>1630630618</t>
  </si>
  <si>
    <t>463</t>
  </si>
  <si>
    <t>7598035120</t>
  </si>
  <si>
    <t>Měření TM (přímá metoda) pro tři vlnové délky jednosměrné</t>
  </si>
  <si>
    <t>917294561</t>
  </si>
  <si>
    <t>464</t>
  </si>
  <si>
    <t>7598035125</t>
  </si>
  <si>
    <t>Měření TM (přímá metoda) pro tři vlnové délky obousměrné</t>
  </si>
  <si>
    <t>-1295424481</t>
  </si>
  <si>
    <t>465</t>
  </si>
  <si>
    <t>7598035130</t>
  </si>
  <si>
    <t>TM + OTDR tři vlnové délky obousměrně</t>
  </si>
  <si>
    <t>159567920</t>
  </si>
  <si>
    <t>466</t>
  </si>
  <si>
    <t>7598035135</t>
  </si>
  <si>
    <t>TM + OTDR + PMD tři vlnové délky obousměrně</t>
  </si>
  <si>
    <t>-1465690055</t>
  </si>
  <si>
    <t>467</t>
  </si>
  <si>
    <t>7598035150</t>
  </si>
  <si>
    <t>Záznam a vyhodnocení měřících protokolů na nosič (1 případ = 1 kus)</t>
  </si>
  <si>
    <t>-1353176119</t>
  </si>
  <si>
    <t>468</t>
  </si>
  <si>
    <t>7598035160</t>
  </si>
  <si>
    <t>Oživení systému</t>
  </si>
  <si>
    <t>-250933534</t>
  </si>
  <si>
    <t>469</t>
  </si>
  <si>
    <t>7598035170</t>
  </si>
  <si>
    <t>Kontrola tlakutěsnosti HDPE trubky v úseku do 2 000 m</t>
  </si>
  <si>
    <t>-1347469202</t>
  </si>
  <si>
    <t>470</t>
  </si>
  <si>
    <t>7598035205</t>
  </si>
  <si>
    <t>Nastavení a konfigurace SW dohledu - 1port</t>
  </si>
  <si>
    <t>-1700510</t>
  </si>
  <si>
    <t>471</t>
  </si>
  <si>
    <t>7598035206</t>
  </si>
  <si>
    <t>Nastavení a konfigurace přenosové a datové sítě, např. firewall, switchů, routerů, modemů</t>
  </si>
  <si>
    <t>707405387</t>
  </si>
  <si>
    <t>472</t>
  </si>
  <si>
    <t>7598035210</t>
  </si>
  <si>
    <t>Nastavení a konfigurace modemu HDSL</t>
  </si>
  <si>
    <t>1446512294</t>
  </si>
  <si>
    <t>473</t>
  </si>
  <si>
    <t>7598055015</t>
  </si>
  <si>
    <t>Měření rozhlasového zařízení bez měření ZR do 300 W</t>
  </si>
  <si>
    <t>329181572</t>
  </si>
  <si>
    <t>474</t>
  </si>
  <si>
    <t>7598055085</t>
  </si>
  <si>
    <t>Zkoušení reproduktoru při 1 programové ústředně</t>
  </si>
  <si>
    <t>-967874209</t>
  </si>
  <si>
    <t>475</t>
  </si>
  <si>
    <t>7598075005</t>
  </si>
  <si>
    <t>Měření strukturované kabeláže 1 port</t>
  </si>
  <si>
    <t>-266162440</t>
  </si>
  <si>
    <t>476</t>
  </si>
  <si>
    <t>7598075010</t>
  </si>
  <si>
    <t>Přezkoušení funkčnosti po připojení sdělovacího zařízení na kabelové vedení v síti ŽDC</t>
  </si>
  <si>
    <t>1898946730</t>
  </si>
  <si>
    <t>477</t>
  </si>
  <si>
    <t>7598085025</t>
  </si>
  <si>
    <t>Rozšíření závěrečného měření koaxiálních kabelů 4 koaxiální páry</t>
  </si>
  <si>
    <t>úsek</t>
  </si>
  <si>
    <t>-2116029886</t>
  </si>
  <si>
    <t>02 - ÚRS</t>
  </si>
  <si>
    <t>HSV - Práce a dodávky HSV</t>
  </si>
  <si>
    <t xml:space="preserve">    2 - Zakládání</t>
  </si>
  <si>
    <t xml:space="preserve">    5 - Komunikace pozemní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</si>
  <si>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</si>
  <si>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</si>
  <si>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</si>
  <si>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</si>
  <si>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</si>
  <si>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Zakládání</t>
  </si>
  <si>
    <t>275123901</t>
  </si>
  <si>
    <t>Montáž základových patek ze železobetonu hmotnosti do 2,5 t</t>
  </si>
  <si>
    <t>CS ÚRS 2022 02</t>
  </si>
  <si>
    <t>-1619752761</t>
  </si>
  <si>
    <t>Online PSC</t>
  </si>
  <si>
    <t>https://podminky.urs.cz/item/CS_URS_2022_02/275123901</t>
  </si>
  <si>
    <t>Komunikace pozemní</t>
  </si>
  <si>
    <t>Ostatní konstrukce a práce, bourání</t>
  </si>
  <si>
    <t>965011111</t>
  </si>
  <si>
    <t>Demontáž základových prefabrikovaných konstrukcí z betonu železového patek hmotnosti jednotlivě do 5 t</t>
  </si>
  <si>
    <t>334973199</t>
  </si>
  <si>
    <t>https://podminky.urs.cz/item/CS_URS_2022_02/965011111</t>
  </si>
  <si>
    <t>Práce a dodávky M</t>
  </si>
  <si>
    <t>46-M</t>
  </si>
  <si>
    <t>Zemní práce při extr.mont.pracích</t>
  </si>
  <si>
    <t>460581121</t>
  </si>
  <si>
    <t>Úprava terénu zatravnění, včetně dodání osiva a zalití vodou na rovině</t>
  </si>
  <si>
    <t>m2</t>
  </si>
  <si>
    <t>1634287862</t>
  </si>
  <si>
    <t>https://podminky.urs.cz/item/CS_URS_2022_02/460581121</t>
  </si>
  <si>
    <t>460581122</t>
  </si>
  <si>
    <t>Úprava terénu zatravnění, včetně dodání osiva a zalití vodou ve svahu</t>
  </si>
  <si>
    <t>324201492</t>
  </si>
  <si>
    <t>https://podminky.urs.cz/item/CS_URS_2022_02/460581122</t>
  </si>
  <si>
    <t>460631125</t>
  </si>
  <si>
    <t>Zemní protlaky neřízený zemní protlak (krtek) v hornině třídy těžitelnosti I a II skupiny 3 a 4 průměr protlaku přes 90 do 110 mm</t>
  </si>
  <si>
    <t>1461417863</t>
  </si>
  <si>
    <t>https://podminky.urs.cz/item/CS_URS_2022_02/460631125</t>
  </si>
  <si>
    <t>460631126</t>
  </si>
  <si>
    <t>Zemní protlaky neřízený zemní protlak (krtek) v hornině třídy těžitelnosti I a II skupiny 3 a 4 průměr protlaku přes 110 do 125 mm</t>
  </si>
  <si>
    <t>-1127929112</t>
  </si>
  <si>
    <t>https://podminky.urs.cz/item/CS_URS_2022_02/460631126</t>
  </si>
  <si>
    <t>460631127</t>
  </si>
  <si>
    <t>Zemní protlaky neřízený zemní protlak (krtek) v hornině třídy těžitelnosti I a II skupiny 3 a 4 průměr protlaku přes 125 do 160 mm</t>
  </si>
  <si>
    <t>-448132686</t>
  </si>
  <si>
    <t>https://podminky.urs.cz/item/CS_URS_2022_02/460631127</t>
  </si>
  <si>
    <t>460661511</t>
  </si>
  <si>
    <t>Kabelové lože z písku včetně podsypu, zhutnění a urovnání povrchu pro kabely nn zakryté plastovou fólií, šířky do 25 cm</t>
  </si>
  <si>
    <t>-2094899112</t>
  </si>
  <si>
    <t>https://podminky.urs.cz/item/CS_URS_2022_02/460661511</t>
  </si>
  <si>
    <t>460661512</t>
  </si>
  <si>
    <t>Kabelové lože z písku včetně podsypu, zhutnění a urovnání povrchu pro kabely nn zakryté plastovou fólií, šířky přes 25 do 50 cm</t>
  </si>
  <si>
    <t>-1967924785</t>
  </si>
  <si>
    <t>https://podminky.urs.cz/item/CS_URS_2022_02/460661512</t>
  </si>
  <si>
    <t>460791211</t>
  </si>
  <si>
    <t>Montáž trubek ochranných uložených volně do rýhy plastových ohebných, vnitřního průměru do 32 mm</t>
  </si>
  <si>
    <t>2041495178</t>
  </si>
  <si>
    <t>https://podminky.urs.cz/item/CS_URS_2022_02/460791211</t>
  </si>
  <si>
    <t>460791212</t>
  </si>
  <si>
    <t>Montáž trubek ochranných uložených volně do rýhy plastových ohebných, vnitřního průměru přes 32 do 50 mm</t>
  </si>
  <si>
    <t>-1832860287</t>
  </si>
  <si>
    <t>https://podminky.urs.cz/item/CS_URS_2022_02/460791212</t>
  </si>
  <si>
    <t>460791213</t>
  </si>
  <si>
    <t>Montáž trubek ochranných uložených volně do rýhy plastových ohebných, vnitřního průměru přes 50 do 90 mm</t>
  </si>
  <si>
    <t>-2101735151</t>
  </si>
  <si>
    <t>https://podminky.urs.cz/item/CS_URS_2022_02/460791213</t>
  </si>
  <si>
    <t>460791214</t>
  </si>
  <si>
    <t>Montáž trubek ochranných uložených volně do rýhy plastových ohebných, vnitřního průměru přes 90 do 110 mm</t>
  </si>
  <si>
    <t>340949918</t>
  </si>
  <si>
    <t>https://podminky.urs.cz/item/CS_URS_2022_02/460791214</t>
  </si>
  <si>
    <t>460791215</t>
  </si>
  <si>
    <t>Montáž trubek ochranných uložených volně do rýhy plastových ohebných, vnitřního průměru přes 110 do 133 mm</t>
  </si>
  <si>
    <t>1678638425</t>
  </si>
  <si>
    <t>https://podminky.urs.cz/item/CS_URS_2022_02/460791215</t>
  </si>
  <si>
    <t>460791216</t>
  </si>
  <si>
    <t>Montáž trubek ochranných uložených volně do rýhy plastových ohebných, vnitřního průměru přes 133 do 172 mm</t>
  </si>
  <si>
    <t>-1114401595</t>
  </si>
  <si>
    <t>https://podminky.urs.cz/item/CS_URS_2022_02/460791216</t>
  </si>
  <si>
    <t>31140145</t>
  </si>
  <si>
    <t>vrut ocelový FeZn zápustná hlava drážka hvězdicová plný závit 4x20mm</t>
  </si>
  <si>
    <t>100 kus</t>
  </si>
  <si>
    <t>-2144593992</t>
  </si>
  <si>
    <t>56281036</t>
  </si>
  <si>
    <t>hmoždinky univerzální 4x20</t>
  </si>
  <si>
    <t>1404603420</t>
  </si>
  <si>
    <t xml:space="preserve">03 - VRN+VON </t>
  </si>
  <si>
    <t>VRN - Vedlejší rozpočtové náklady</t>
  </si>
  <si>
    <t xml:space="preserve">    HZS - Hodinové zúčtovací sazby</t>
  </si>
  <si>
    <t>VRN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</si>
  <si>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</si>
  <si>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</si>
  <si>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</si>
  <si>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Kč/km</t>
  </si>
  <si>
    <t>-462651775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</si>
  <si>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</si>
  <si>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</si>
  <si>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%</t>
  </si>
  <si>
    <t>942961560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</si>
  <si>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</si>
  <si>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</si>
  <si>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-1697760513</t>
  </si>
  <si>
    <t>032105001</t>
  </si>
  <si>
    <t>Územní vlivy mimostaveništní doprava</t>
  </si>
  <si>
    <t>-880298739</t>
  </si>
  <si>
    <t>HZS</t>
  </si>
  <si>
    <t>Hodinové zúčtovací sazby</t>
  </si>
  <si>
    <t>HZS4232-R</t>
  </si>
  <si>
    <t>Hodinové zúčtovací sazby ostatních profesí revizní a kontrolní činnost technik odborný</t>
  </si>
  <si>
    <t>-1921463149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</si>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</sst>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460661511" TargetMode="External"/><Relationship Id="rId13" Type="http://schemas.openxmlformats.org/officeDocument/2006/relationships/hyperlink" Target="https://podminky.urs.cz/item/CS_URS_2022_02/460791214" TargetMode="External"/><Relationship Id="rId3" Type="http://schemas.openxmlformats.org/officeDocument/2006/relationships/hyperlink" Target="https://podminky.urs.cz/item/CS_URS_2022_02/460581121" TargetMode="External"/><Relationship Id="rId7" Type="http://schemas.openxmlformats.org/officeDocument/2006/relationships/hyperlink" Target="https://podminky.urs.cz/item/CS_URS_2022_02/460631127" TargetMode="External"/><Relationship Id="rId12" Type="http://schemas.openxmlformats.org/officeDocument/2006/relationships/hyperlink" Target="https://podminky.urs.cz/item/CS_URS_2022_02/460791213" TargetMode="External"/><Relationship Id="rId2" Type="http://schemas.openxmlformats.org/officeDocument/2006/relationships/hyperlink" Target="https://podminky.urs.cz/item/CS_URS_2022_02/965011111" TargetMode="External"/><Relationship Id="rId16" Type="http://schemas.openxmlformats.org/officeDocument/2006/relationships/drawing" Target="../drawings/drawing3.xml"/><Relationship Id="rId1" Type="http://schemas.openxmlformats.org/officeDocument/2006/relationships/hyperlink" Target="https://podminky.urs.cz/item/CS_URS_2022_02/275123901" TargetMode="External"/><Relationship Id="rId6" Type="http://schemas.openxmlformats.org/officeDocument/2006/relationships/hyperlink" Target="https://podminky.urs.cz/item/CS_URS_2022_02/460631126" TargetMode="External"/><Relationship Id="rId11" Type="http://schemas.openxmlformats.org/officeDocument/2006/relationships/hyperlink" Target="https://podminky.urs.cz/item/CS_URS_2022_02/460791212" TargetMode="External"/><Relationship Id="rId5" Type="http://schemas.openxmlformats.org/officeDocument/2006/relationships/hyperlink" Target="https://podminky.urs.cz/item/CS_URS_2022_02/460631125" TargetMode="External"/><Relationship Id="rId15" Type="http://schemas.openxmlformats.org/officeDocument/2006/relationships/hyperlink" Target="https://podminky.urs.cz/item/CS_URS_2022_02/460791216" TargetMode="External"/><Relationship Id="rId10" Type="http://schemas.openxmlformats.org/officeDocument/2006/relationships/hyperlink" Target="https://podminky.urs.cz/item/CS_URS_2022_02/460791211" TargetMode="External"/><Relationship Id="rId4" Type="http://schemas.openxmlformats.org/officeDocument/2006/relationships/hyperlink" Target="https://podminky.urs.cz/item/CS_URS_2022_02/460581122" TargetMode="External"/><Relationship Id="rId9" Type="http://schemas.openxmlformats.org/officeDocument/2006/relationships/hyperlink" Target="https://podminky.urs.cz/item/CS_URS_2022_02/460661512" TargetMode="External"/><Relationship Id="rId14" Type="http://schemas.openxmlformats.org/officeDocument/2006/relationships/hyperlink" Target="https://podminky.urs.cz/item/CS_URS_2022_02/46079121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0"/>
      <c r="AQ5" s="20"/>
      <c r="AR5" s="18"/>
      <c r="BE5" s="317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0"/>
      <c r="AQ6" s="20"/>
      <c r="AR6" s="18"/>
      <c r="BE6" s="318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18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/>
      <c r="AO8" s="20"/>
      <c r="AP8" s="20"/>
      <c r="AQ8" s="20"/>
      <c r="AR8" s="18"/>
      <c r="BE8" s="31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8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19</v>
      </c>
      <c r="AO10" s="20"/>
      <c r="AP10" s="20"/>
      <c r="AQ10" s="20"/>
      <c r="AR10" s="18"/>
      <c r="BE10" s="318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31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8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318"/>
      <c r="BS13" s="15" t="s">
        <v>6</v>
      </c>
    </row>
    <row r="14" spans="1:74">
      <c r="B14" s="19"/>
      <c r="C14" s="20"/>
      <c r="D14" s="20"/>
      <c r="E14" s="323" t="s">
        <v>29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31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8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19</v>
      </c>
      <c r="AO16" s="20"/>
      <c r="AP16" s="20"/>
      <c r="AQ16" s="20"/>
      <c r="AR16" s="18"/>
      <c r="BE16" s="318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318"/>
      <c r="BS17" s="15" t="s">
        <v>31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8"/>
      <c r="BS18" s="15" t="s">
        <v>6</v>
      </c>
    </row>
    <row r="19" spans="1:71" s="1" customFormat="1" ht="12" customHeight="1">
      <c r="B19" s="19"/>
      <c r="C19" s="20"/>
      <c r="D19" s="27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19</v>
      </c>
      <c r="AO19" s="20"/>
      <c r="AP19" s="20"/>
      <c r="AQ19" s="20"/>
      <c r="AR19" s="18"/>
      <c r="BE19" s="318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318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8"/>
    </row>
    <row r="22" spans="1:71" s="1" customFormat="1" ht="12" customHeight="1">
      <c r="B22" s="19"/>
      <c r="C22" s="20"/>
      <c r="D22" s="27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8"/>
    </row>
    <row r="23" spans="1:71" s="1" customFormat="1" ht="47.25" customHeight="1">
      <c r="B23" s="19"/>
      <c r="C23" s="20"/>
      <c r="D23" s="20"/>
      <c r="E23" s="325" t="s">
        <v>35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0"/>
      <c r="AP23" s="20"/>
      <c r="AQ23" s="20"/>
      <c r="AR23" s="18"/>
      <c r="BE23" s="31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8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8"/>
    </row>
    <row r="26" spans="1:71" s="2" customFormat="1" ht="25.9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6">
        <f>ROUND(AG54,2)</f>
        <v>0</v>
      </c>
      <c r="AL26" s="327"/>
      <c r="AM26" s="327"/>
      <c r="AN26" s="327"/>
      <c r="AO26" s="327"/>
      <c r="AP26" s="34"/>
      <c r="AQ26" s="34"/>
      <c r="AR26" s="37"/>
      <c r="BE26" s="318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8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8" t="s">
        <v>37</v>
      </c>
      <c r="M28" s="328"/>
      <c r="N28" s="328"/>
      <c r="O28" s="328"/>
      <c r="P28" s="328"/>
      <c r="Q28" s="34"/>
      <c r="R28" s="34"/>
      <c r="S28" s="34"/>
      <c r="T28" s="34"/>
      <c r="U28" s="34"/>
      <c r="V28" s="34"/>
      <c r="W28" s="328" t="s">
        <v>38</v>
      </c>
      <c r="X28" s="328"/>
      <c r="Y28" s="328"/>
      <c r="Z28" s="328"/>
      <c r="AA28" s="328"/>
      <c r="AB28" s="328"/>
      <c r="AC28" s="328"/>
      <c r="AD28" s="328"/>
      <c r="AE28" s="328"/>
      <c r="AF28" s="34"/>
      <c r="AG28" s="34"/>
      <c r="AH28" s="34"/>
      <c r="AI28" s="34"/>
      <c r="AJ28" s="34"/>
      <c r="AK28" s="328" t="s">
        <v>39</v>
      </c>
      <c r="AL28" s="328"/>
      <c r="AM28" s="328"/>
      <c r="AN28" s="328"/>
      <c r="AO28" s="328"/>
      <c r="AP28" s="34"/>
      <c r="AQ28" s="34"/>
      <c r="AR28" s="37"/>
      <c r="BE28" s="318"/>
    </row>
    <row r="29" spans="1:71" s="3" customFormat="1" ht="14.45" customHeight="1">
      <c r="B29" s="38"/>
      <c r="C29" s="39"/>
      <c r="D29" s="27" t="s">
        <v>40</v>
      </c>
      <c r="E29" s="39"/>
      <c r="F29" s="27" t="s">
        <v>41</v>
      </c>
      <c r="G29" s="39"/>
      <c r="H29" s="39"/>
      <c r="I29" s="39"/>
      <c r="J29" s="39"/>
      <c r="K29" s="39"/>
      <c r="L29" s="331">
        <v>0.21</v>
      </c>
      <c r="M29" s="330"/>
      <c r="N29" s="330"/>
      <c r="O29" s="330"/>
      <c r="P29" s="330"/>
      <c r="Q29" s="39"/>
      <c r="R29" s="39"/>
      <c r="S29" s="39"/>
      <c r="T29" s="39"/>
      <c r="U29" s="39"/>
      <c r="V29" s="39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39"/>
      <c r="AG29" s="39"/>
      <c r="AH29" s="39"/>
      <c r="AI29" s="39"/>
      <c r="AJ29" s="39"/>
      <c r="AK29" s="329">
        <f>ROUND(AV54, 2)</f>
        <v>0</v>
      </c>
      <c r="AL29" s="330"/>
      <c r="AM29" s="330"/>
      <c r="AN29" s="330"/>
      <c r="AO29" s="330"/>
      <c r="AP29" s="39"/>
      <c r="AQ29" s="39"/>
      <c r="AR29" s="40"/>
      <c r="BE29" s="319"/>
    </row>
    <row r="30" spans="1:71" s="3" customFormat="1" ht="14.45" customHeight="1">
      <c r="B30" s="38"/>
      <c r="C30" s="39"/>
      <c r="D30" s="39"/>
      <c r="E30" s="39"/>
      <c r="F30" s="27" t="s">
        <v>42</v>
      </c>
      <c r="G30" s="39"/>
      <c r="H30" s="39"/>
      <c r="I30" s="39"/>
      <c r="J30" s="39"/>
      <c r="K30" s="39"/>
      <c r="L30" s="331">
        <v>0.15</v>
      </c>
      <c r="M30" s="330"/>
      <c r="N30" s="330"/>
      <c r="O30" s="330"/>
      <c r="P30" s="330"/>
      <c r="Q30" s="39"/>
      <c r="R30" s="39"/>
      <c r="S30" s="39"/>
      <c r="T30" s="39"/>
      <c r="U30" s="39"/>
      <c r="V30" s="39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39"/>
      <c r="AG30" s="39"/>
      <c r="AH30" s="39"/>
      <c r="AI30" s="39"/>
      <c r="AJ30" s="39"/>
      <c r="AK30" s="329">
        <f>ROUND(AW54, 2)</f>
        <v>0</v>
      </c>
      <c r="AL30" s="330"/>
      <c r="AM30" s="330"/>
      <c r="AN30" s="330"/>
      <c r="AO30" s="330"/>
      <c r="AP30" s="39"/>
      <c r="AQ30" s="39"/>
      <c r="AR30" s="40"/>
      <c r="BE30" s="319"/>
    </row>
    <row r="31" spans="1:71" s="3" customFormat="1" ht="14.45" hidden="1" customHeight="1">
      <c r="B31" s="38"/>
      <c r="C31" s="39"/>
      <c r="D31" s="39"/>
      <c r="E31" s="39"/>
      <c r="F31" s="27" t="s">
        <v>43</v>
      </c>
      <c r="G31" s="39"/>
      <c r="H31" s="39"/>
      <c r="I31" s="39"/>
      <c r="J31" s="39"/>
      <c r="K31" s="39"/>
      <c r="L31" s="331">
        <v>0.21</v>
      </c>
      <c r="M31" s="330"/>
      <c r="N31" s="330"/>
      <c r="O31" s="330"/>
      <c r="P31" s="330"/>
      <c r="Q31" s="39"/>
      <c r="R31" s="39"/>
      <c r="S31" s="39"/>
      <c r="T31" s="39"/>
      <c r="U31" s="39"/>
      <c r="V31" s="39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39"/>
      <c r="AG31" s="39"/>
      <c r="AH31" s="39"/>
      <c r="AI31" s="39"/>
      <c r="AJ31" s="39"/>
      <c r="AK31" s="329">
        <v>0</v>
      </c>
      <c r="AL31" s="330"/>
      <c r="AM31" s="330"/>
      <c r="AN31" s="330"/>
      <c r="AO31" s="330"/>
      <c r="AP31" s="39"/>
      <c r="AQ31" s="39"/>
      <c r="AR31" s="40"/>
      <c r="BE31" s="319"/>
    </row>
    <row r="32" spans="1:71" s="3" customFormat="1" ht="14.45" hidden="1" customHeight="1">
      <c r="B32" s="38"/>
      <c r="C32" s="39"/>
      <c r="D32" s="39"/>
      <c r="E32" s="39"/>
      <c r="F32" s="27" t="s">
        <v>44</v>
      </c>
      <c r="G32" s="39"/>
      <c r="H32" s="39"/>
      <c r="I32" s="39"/>
      <c r="J32" s="39"/>
      <c r="K32" s="39"/>
      <c r="L32" s="331">
        <v>0.15</v>
      </c>
      <c r="M32" s="330"/>
      <c r="N32" s="330"/>
      <c r="O32" s="330"/>
      <c r="P32" s="330"/>
      <c r="Q32" s="39"/>
      <c r="R32" s="39"/>
      <c r="S32" s="39"/>
      <c r="T32" s="39"/>
      <c r="U32" s="39"/>
      <c r="V32" s="39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39"/>
      <c r="AG32" s="39"/>
      <c r="AH32" s="39"/>
      <c r="AI32" s="39"/>
      <c r="AJ32" s="39"/>
      <c r="AK32" s="329">
        <v>0</v>
      </c>
      <c r="AL32" s="330"/>
      <c r="AM32" s="330"/>
      <c r="AN32" s="330"/>
      <c r="AO32" s="330"/>
      <c r="AP32" s="39"/>
      <c r="AQ32" s="39"/>
      <c r="AR32" s="40"/>
      <c r="BE32" s="319"/>
    </row>
    <row r="33" spans="1:57" s="3" customFormat="1" ht="14.45" hidden="1" customHeight="1">
      <c r="B33" s="38"/>
      <c r="C33" s="39"/>
      <c r="D33" s="39"/>
      <c r="E33" s="39"/>
      <c r="F33" s="27" t="s">
        <v>45</v>
      </c>
      <c r="G33" s="39"/>
      <c r="H33" s="39"/>
      <c r="I33" s="39"/>
      <c r="J33" s="39"/>
      <c r="K33" s="39"/>
      <c r="L33" s="331">
        <v>0</v>
      </c>
      <c r="M33" s="330"/>
      <c r="N33" s="330"/>
      <c r="O33" s="330"/>
      <c r="P33" s="330"/>
      <c r="Q33" s="39"/>
      <c r="R33" s="39"/>
      <c r="S33" s="39"/>
      <c r="T33" s="39"/>
      <c r="U33" s="39"/>
      <c r="V33" s="39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39"/>
      <c r="AG33" s="39"/>
      <c r="AH33" s="39"/>
      <c r="AI33" s="39"/>
      <c r="AJ33" s="39"/>
      <c r="AK33" s="329">
        <v>0</v>
      </c>
      <c r="AL33" s="330"/>
      <c r="AM33" s="330"/>
      <c r="AN33" s="330"/>
      <c r="AO33" s="330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335" t="s">
        <v>48</v>
      </c>
      <c r="Y35" s="333"/>
      <c r="Z35" s="333"/>
      <c r="AA35" s="333"/>
      <c r="AB35" s="333"/>
      <c r="AC35" s="43"/>
      <c r="AD35" s="43"/>
      <c r="AE35" s="43"/>
      <c r="AF35" s="43"/>
      <c r="AG35" s="43"/>
      <c r="AH35" s="43"/>
      <c r="AI35" s="43"/>
      <c r="AJ35" s="43"/>
      <c r="AK35" s="332">
        <f>SUM(AK26:AK33)</f>
        <v>0</v>
      </c>
      <c r="AL35" s="333"/>
      <c r="AM35" s="333"/>
      <c r="AN35" s="333"/>
      <c r="AO35" s="334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10-2022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3" t="str">
        <f>K6</f>
        <v>Údržba, opravy a odstraňování závad u SSZT 2022-23-Opravy sdělovacího zařízení OŘ Ostrava-oblast OLC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OŘ Ostrava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95" t="str">
        <f>IF(AN8= "","",AN8)</f>
        <v/>
      </c>
      <c r="AN47" s="295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30</v>
      </c>
      <c r="AJ49" s="34"/>
      <c r="AK49" s="34"/>
      <c r="AL49" s="34"/>
      <c r="AM49" s="302" t="str">
        <f>IF(E17="","",E17)</f>
        <v xml:space="preserve"> </v>
      </c>
      <c r="AN49" s="303"/>
      <c r="AO49" s="303"/>
      <c r="AP49" s="303"/>
      <c r="AQ49" s="34"/>
      <c r="AR49" s="37"/>
      <c r="AS49" s="296" t="s">
        <v>50</v>
      </c>
      <c r="AT49" s="297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28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32</v>
      </c>
      <c r="AJ50" s="34"/>
      <c r="AK50" s="34"/>
      <c r="AL50" s="34"/>
      <c r="AM50" s="302" t="str">
        <f>IF(E20="","",E20)</f>
        <v>Ing. Hojgrová Janka</v>
      </c>
      <c r="AN50" s="303"/>
      <c r="AO50" s="303"/>
      <c r="AP50" s="303"/>
      <c r="AQ50" s="34"/>
      <c r="AR50" s="37"/>
      <c r="AS50" s="298"/>
      <c r="AT50" s="299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0"/>
      <c r="AT51" s="301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4" t="s">
        <v>51</v>
      </c>
      <c r="D52" s="305"/>
      <c r="E52" s="305"/>
      <c r="F52" s="305"/>
      <c r="G52" s="305"/>
      <c r="H52" s="64"/>
      <c r="I52" s="307" t="s">
        <v>52</v>
      </c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6" t="s">
        <v>53</v>
      </c>
      <c r="AH52" s="305"/>
      <c r="AI52" s="305"/>
      <c r="AJ52" s="305"/>
      <c r="AK52" s="305"/>
      <c r="AL52" s="305"/>
      <c r="AM52" s="305"/>
      <c r="AN52" s="307" t="s">
        <v>54</v>
      </c>
      <c r="AO52" s="305"/>
      <c r="AP52" s="305"/>
      <c r="AQ52" s="65" t="s">
        <v>55</v>
      </c>
      <c r="AR52" s="37"/>
      <c r="AS52" s="66" t="s">
        <v>56</v>
      </c>
      <c r="AT52" s="67" t="s">
        <v>57</v>
      </c>
      <c r="AU52" s="67" t="s">
        <v>58</v>
      </c>
      <c r="AV52" s="67" t="s">
        <v>59</v>
      </c>
      <c r="AW52" s="67" t="s">
        <v>60</v>
      </c>
      <c r="AX52" s="67" t="s">
        <v>61</v>
      </c>
      <c r="AY52" s="67" t="s">
        <v>62</v>
      </c>
      <c r="AZ52" s="67" t="s">
        <v>63</v>
      </c>
      <c r="BA52" s="67" t="s">
        <v>64</v>
      </c>
      <c r="BB52" s="67" t="s">
        <v>65</v>
      </c>
      <c r="BC52" s="67" t="s">
        <v>66</v>
      </c>
      <c r="BD52" s="68" t="s">
        <v>67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68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5">
        <f>ROUND(AG55,2)</f>
        <v>0</v>
      </c>
      <c r="AH54" s="315"/>
      <c r="AI54" s="315"/>
      <c r="AJ54" s="315"/>
      <c r="AK54" s="315"/>
      <c r="AL54" s="315"/>
      <c r="AM54" s="315"/>
      <c r="AN54" s="316">
        <f>SUM(AG54,AT54)</f>
        <v>0</v>
      </c>
      <c r="AO54" s="316"/>
      <c r="AP54" s="316"/>
      <c r="AQ54" s="76" t="s">
        <v>19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0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69</v>
      </c>
      <c r="BT54" s="82" t="s">
        <v>70</v>
      </c>
      <c r="BU54" s="83" t="s">
        <v>71</v>
      </c>
      <c r="BV54" s="82" t="s">
        <v>72</v>
      </c>
      <c r="BW54" s="82" t="s">
        <v>5</v>
      </c>
      <c r="BX54" s="82" t="s">
        <v>73</v>
      </c>
      <c r="CL54" s="82" t="s">
        <v>19</v>
      </c>
    </row>
    <row r="55" spans="1:91" s="7" customFormat="1" ht="16.5" customHeight="1">
      <c r="B55" s="84"/>
      <c r="C55" s="85"/>
      <c r="D55" s="311" t="s">
        <v>74</v>
      </c>
      <c r="E55" s="311"/>
      <c r="F55" s="311"/>
      <c r="G55" s="311"/>
      <c r="H55" s="311"/>
      <c r="I55" s="86"/>
      <c r="J55" s="311" t="s">
        <v>75</v>
      </c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08">
        <f>ROUND(SUM(AG56:AG58),2)</f>
        <v>0</v>
      </c>
      <c r="AH55" s="309"/>
      <c r="AI55" s="309"/>
      <c r="AJ55" s="309"/>
      <c r="AK55" s="309"/>
      <c r="AL55" s="309"/>
      <c r="AM55" s="309"/>
      <c r="AN55" s="310">
        <f>SUM(AG55,AT55)</f>
        <v>0</v>
      </c>
      <c r="AO55" s="309"/>
      <c r="AP55" s="309"/>
      <c r="AQ55" s="87" t="s">
        <v>76</v>
      </c>
      <c r="AR55" s="88"/>
      <c r="AS55" s="89">
        <f>ROUND(SUM(AS56:AS58),2)</f>
        <v>0</v>
      </c>
      <c r="AT55" s="90">
        <f>ROUND(SUM(AV55:AW55),2)</f>
        <v>0</v>
      </c>
      <c r="AU55" s="91">
        <f>ROUND(SUM(AU56:AU58),5)</f>
        <v>0</v>
      </c>
      <c r="AV55" s="90">
        <f>ROUND(AZ55*L29,2)</f>
        <v>0</v>
      </c>
      <c r="AW55" s="90">
        <f>ROUND(BA55*L30,2)</f>
        <v>0</v>
      </c>
      <c r="AX55" s="90">
        <f>ROUND(BB55*L29,2)</f>
        <v>0</v>
      </c>
      <c r="AY55" s="90">
        <f>ROUND(BC55*L30,2)</f>
        <v>0</v>
      </c>
      <c r="AZ55" s="90">
        <f>ROUND(SUM(AZ56:AZ58),2)</f>
        <v>0</v>
      </c>
      <c r="BA55" s="90">
        <f>ROUND(SUM(BA56:BA58),2)</f>
        <v>0</v>
      </c>
      <c r="BB55" s="90">
        <f>ROUND(SUM(BB56:BB58),2)</f>
        <v>0</v>
      </c>
      <c r="BC55" s="90">
        <f>ROUND(SUM(BC56:BC58),2)</f>
        <v>0</v>
      </c>
      <c r="BD55" s="92">
        <f>ROUND(SUM(BD56:BD58),2)</f>
        <v>0</v>
      </c>
      <c r="BS55" s="93" t="s">
        <v>69</v>
      </c>
      <c r="BT55" s="93" t="s">
        <v>77</v>
      </c>
      <c r="BU55" s="93" t="s">
        <v>71</v>
      </c>
      <c r="BV55" s="93" t="s">
        <v>72</v>
      </c>
      <c r="BW55" s="93" t="s">
        <v>78</v>
      </c>
      <c r="BX55" s="93" t="s">
        <v>5</v>
      </c>
      <c r="CL55" s="93" t="s">
        <v>19</v>
      </c>
      <c r="CM55" s="93" t="s">
        <v>79</v>
      </c>
    </row>
    <row r="56" spans="1:91" s="4" customFormat="1" ht="16.5" customHeight="1">
      <c r="A56" s="94" t="s">
        <v>80</v>
      </c>
      <c r="B56" s="49"/>
      <c r="C56" s="95"/>
      <c r="D56" s="95"/>
      <c r="E56" s="314" t="s">
        <v>81</v>
      </c>
      <c r="F56" s="314"/>
      <c r="G56" s="314"/>
      <c r="H56" s="314"/>
      <c r="I56" s="314"/>
      <c r="J56" s="95"/>
      <c r="K56" s="314" t="s">
        <v>82</v>
      </c>
      <c r="L56" s="314"/>
      <c r="M56" s="314"/>
      <c r="N56" s="314"/>
      <c r="O56" s="314"/>
      <c r="P56" s="314"/>
      <c r="Q56" s="314"/>
      <c r="R56" s="314"/>
      <c r="S56" s="314"/>
      <c r="T56" s="314"/>
      <c r="U56" s="314"/>
      <c r="V56" s="314"/>
      <c r="W56" s="314"/>
      <c r="X56" s="314"/>
      <c r="Y56" s="314"/>
      <c r="Z56" s="314"/>
      <c r="AA56" s="314"/>
      <c r="AB56" s="314"/>
      <c r="AC56" s="314"/>
      <c r="AD56" s="314"/>
      <c r="AE56" s="314"/>
      <c r="AF56" s="314"/>
      <c r="AG56" s="312">
        <f>'01 - Sborník ÚOŽI'!J32</f>
        <v>0</v>
      </c>
      <c r="AH56" s="313"/>
      <c r="AI56" s="313"/>
      <c r="AJ56" s="313"/>
      <c r="AK56" s="313"/>
      <c r="AL56" s="313"/>
      <c r="AM56" s="313"/>
      <c r="AN56" s="312">
        <f>SUM(AG56,AT56)</f>
        <v>0</v>
      </c>
      <c r="AO56" s="313"/>
      <c r="AP56" s="313"/>
      <c r="AQ56" s="96" t="s">
        <v>83</v>
      </c>
      <c r="AR56" s="51"/>
      <c r="AS56" s="97">
        <v>0</v>
      </c>
      <c r="AT56" s="98">
        <f>ROUND(SUM(AV56:AW56),2)</f>
        <v>0</v>
      </c>
      <c r="AU56" s="99">
        <f>'01 - Sborník ÚOŽI'!P86</f>
        <v>0</v>
      </c>
      <c r="AV56" s="98">
        <f>'01 - Sborník ÚOŽI'!J35</f>
        <v>0</v>
      </c>
      <c r="AW56" s="98">
        <f>'01 - Sborník ÚOŽI'!J36</f>
        <v>0</v>
      </c>
      <c r="AX56" s="98">
        <f>'01 - Sborník ÚOŽI'!J37</f>
        <v>0</v>
      </c>
      <c r="AY56" s="98">
        <f>'01 - Sborník ÚOŽI'!J38</f>
        <v>0</v>
      </c>
      <c r="AZ56" s="98">
        <f>'01 - Sborník ÚOŽI'!F35</f>
        <v>0</v>
      </c>
      <c r="BA56" s="98">
        <f>'01 - Sborník ÚOŽI'!F36</f>
        <v>0</v>
      </c>
      <c r="BB56" s="98">
        <f>'01 - Sborník ÚOŽI'!F37</f>
        <v>0</v>
      </c>
      <c r="BC56" s="98">
        <f>'01 - Sborník ÚOŽI'!F38</f>
        <v>0</v>
      </c>
      <c r="BD56" s="100">
        <f>'01 - Sborník ÚOŽI'!F39</f>
        <v>0</v>
      </c>
      <c r="BT56" s="101" t="s">
        <v>79</v>
      </c>
      <c r="BV56" s="101" t="s">
        <v>72</v>
      </c>
      <c r="BW56" s="101" t="s">
        <v>84</v>
      </c>
      <c r="BX56" s="101" t="s">
        <v>78</v>
      </c>
      <c r="CL56" s="101" t="s">
        <v>19</v>
      </c>
    </row>
    <row r="57" spans="1:91" s="4" customFormat="1" ht="16.5" customHeight="1">
      <c r="A57" s="94" t="s">
        <v>80</v>
      </c>
      <c r="B57" s="49"/>
      <c r="C57" s="95"/>
      <c r="D57" s="95"/>
      <c r="E57" s="314" t="s">
        <v>85</v>
      </c>
      <c r="F57" s="314"/>
      <c r="G57" s="314"/>
      <c r="H57" s="314"/>
      <c r="I57" s="314"/>
      <c r="J57" s="95"/>
      <c r="K57" s="314" t="s">
        <v>86</v>
      </c>
      <c r="L57" s="314"/>
      <c r="M57" s="314"/>
      <c r="N57" s="314"/>
      <c r="O57" s="314"/>
      <c r="P57" s="314"/>
      <c r="Q57" s="314"/>
      <c r="R57" s="314"/>
      <c r="S57" s="314"/>
      <c r="T57" s="314"/>
      <c r="U57" s="314"/>
      <c r="V57" s="314"/>
      <c r="W57" s="314"/>
      <c r="X57" s="314"/>
      <c r="Y57" s="314"/>
      <c r="Z57" s="314"/>
      <c r="AA57" s="314"/>
      <c r="AB57" s="314"/>
      <c r="AC57" s="314"/>
      <c r="AD57" s="314"/>
      <c r="AE57" s="314"/>
      <c r="AF57" s="314"/>
      <c r="AG57" s="312">
        <f>'02 - ÚRS'!J32</f>
        <v>0</v>
      </c>
      <c r="AH57" s="313"/>
      <c r="AI57" s="313"/>
      <c r="AJ57" s="313"/>
      <c r="AK57" s="313"/>
      <c r="AL57" s="313"/>
      <c r="AM57" s="313"/>
      <c r="AN57" s="312">
        <f>SUM(AG57,AT57)</f>
        <v>0</v>
      </c>
      <c r="AO57" s="313"/>
      <c r="AP57" s="313"/>
      <c r="AQ57" s="96" t="s">
        <v>83</v>
      </c>
      <c r="AR57" s="51"/>
      <c r="AS57" s="97">
        <v>0</v>
      </c>
      <c r="AT57" s="98">
        <f>ROUND(SUM(AV57:AW57),2)</f>
        <v>0</v>
      </c>
      <c r="AU57" s="99">
        <f>'02 - ÚRS'!P91</f>
        <v>0</v>
      </c>
      <c r="AV57" s="98">
        <f>'02 - ÚRS'!J35</f>
        <v>0</v>
      </c>
      <c r="AW57" s="98">
        <f>'02 - ÚRS'!J36</f>
        <v>0</v>
      </c>
      <c r="AX57" s="98">
        <f>'02 - ÚRS'!J37</f>
        <v>0</v>
      </c>
      <c r="AY57" s="98">
        <f>'02 - ÚRS'!J38</f>
        <v>0</v>
      </c>
      <c r="AZ57" s="98">
        <f>'02 - ÚRS'!F35</f>
        <v>0</v>
      </c>
      <c r="BA57" s="98">
        <f>'02 - ÚRS'!F36</f>
        <v>0</v>
      </c>
      <c r="BB57" s="98">
        <f>'02 - ÚRS'!F37</f>
        <v>0</v>
      </c>
      <c r="BC57" s="98">
        <f>'02 - ÚRS'!F38</f>
        <v>0</v>
      </c>
      <c r="BD57" s="100">
        <f>'02 - ÚRS'!F39</f>
        <v>0</v>
      </c>
      <c r="BT57" s="101" t="s">
        <v>79</v>
      </c>
      <c r="BV57" s="101" t="s">
        <v>72</v>
      </c>
      <c r="BW57" s="101" t="s">
        <v>87</v>
      </c>
      <c r="BX57" s="101" t="s">
        <v>78</v>
      </c>
      <c r="CL57" s="101" t="s">
        <v>19</v>
      </c>
    </row>
    <row r="58" spans="1:91" s="4" customFormat="1" ht="16.5" customHeight="1">
      <c r="A58" s="94" t="s">
        <v>80</v>
      </c>
      <c r="B58" s="49"/>
      <c r="C58" s="95"/>
      <c r="D58" s="95"/>
      <c r="E58" s="314" t="s">
        <v>88</v>
      </c>
      <c r="F58" s="314"/>
      <c r="G58" s="314"/>
      <c r="H58" s="314"/>
      <c r="I58" s="314"/>
      <c r="J58" s="95"/>
      <c r="K58" s="314" t="s">
        <v>89</v>
      </c>
      <c r="L58" s="314"/>
      <c r="M58" s="314"/>
      <c r="N58" s="314"/>
      <c r="O58" s="314"/>
      <c r="P58" s="314"/>
      <c r="Q58" s="314"/>
      <c r="R58" s="314"/>
      <c r="S58" s="314"/>
      <c r="T58" s="314"/>
      <c r="U58" s="314"/>
      <c r="V58" s="314"/>
      <c r="W58" s="314"/>
      <c r="X58" s="314"/>
      <c r="Y58" s="314"/>
      <c r="Z58" s="314"/>
      <c r="AA58" s="314"/>
      <c r="AB58" s="314"/>
      <c r="AC58" s="314"/>
      <c r="AD58" s="314"/>
      <c r="AE58" s="314"/>
      <c r="AF58" s="314"/>
      <c r="AG58" s="312">
        <f>'03 - VRN+VON '!J32</f>
        <v>0</v>
      </c>
      <c r="AH58" s="313"/>
      <c r="AI58" s="313"/>
      <c r="AJ58" s="313"/>
      <c r="AK58" s="313"/>
      <c r="AL58" s="313"/>
      <c r="AM58" s="313"/>
      <c r="AN58" s="312">
        <f>SUM(AG58,AT58)</f>
        <v>0</v>
      </c>
      <c r="AO58" s="313"/>
      <c r="AP58" s="313"/>
      <c r="AQ58" s="96" t="s">
        <v>83</v>
      </c>
      <c r="AR58" s="51"/>
      <c r="AS58" s="102">
        <v>0</v>
      </c>
      <c r="AT58" s="103">
        <f>ROUND(SUM(AV58:AW58),2)</f>
        <v>0</v>
      </c>
      <c r="AU58" s="104">
        <f>'03 - VRN+VON '!P87</f>
        <v>0</v>
      </c>
      <c r="AV58" s="103">
        <f>'03 - VRN+VON '!J35</f>
        <v>0</v>
      </c>
      <c r="AW58" s="103">
        <f>'03 - VRN+VON '!J36</f>
        <v>0</v>
      </c>
      <c r="AX58" s="103">
        <f>'03 - VRN+VON '!J37</f>
        <v>0</v>
      </c>
      <c r="AY58" s="103">
        <f>'03 - VRN+VON '!J38</f>
        <v>0</v>
      </c>
      <c r="AZ58" s="103">
        <f>'03 - VRN+VON '!F35</f>
        <v>0</v>
      </c>
      <c r="BA58" s="103">
        <f>'03 - VRN+VON '!F36</f>
        <v>0</v>
      </c>
      <c r="BB58" s="103">
        <f>'03 - VRN+VON '!F37</f>
        <v>0</v>
      </c>
      <c r="BC58" s="103">
        <f>'03 - VRN+VON '!F38</f>
        <v>0</v>
      </c>
      <c r="BD58" s="105">
        <f>'03 - VRN+VON '!F39</f>
        <v>0</v>
      </c>
      <c r="BT58" s="101" t="s">
        <v>79</v>
      </c>
      <c r="BV58" s="101" t="s">
        <v>72</v>
      </c>
      <c r="BW58" s="101" t="s">
        <v>90</v>
      </c>
      <c r="BX58" s="101" t="s">
        <v>78</v>
      </c>
      <c r="CL58" s="101" t="s">
        <v>19</v>
      </c>
    </row>
    <row r="59" spans="1:91" s="2" customFormat="1" ht="30" customHeight="1">
      <c r="A59" s="32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  <row r="60" spans="1:91" s="2" customFormat="1" ht="6.95" customHeight="1">
      <c r="A60" s="32"/>
      <c r="B60" s="45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37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</row>
  </sheetData>
  <sheetProtection algorithmName="SHA-512" hashValue="vN16lYRrWpItOqSIsyC9LY7ddiierwBtF+cBjzwyRYVR4u+tb/p4GbGG3Sgxs1uxfgkOUtdB2Oa2pcRS5Ak5Hw==" saltValue="3GHK12TZ/2emvHSYGpapwpKU9I2z2IyoRw9/cO3HMa4RchY45rimx174SeNN9N5hdcYBUKydlIRKSXHsVEglPw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01 - Sborník ÚOŽI'!C2" display="/"/>
    <hyperlink ref="A57" location="'02 - ÚRS'!C2" display="/"/>
    <hyperlink ref="A58" location="'03 - VRN+VON 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84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79</v>
      </c>
    </row>
    <row r="4" spans="1:46" s="1" customFormat="1" ht="24.95" customHeight="1">
      <c r="B4" s="18"/>
      <c r="D4" s="108" t="s">
        <v>91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6.25" customHeight="1">
      <c r="B7" s="18"/>
      <c r="E7" s="337" t="str">
        <f>'Rekapitulace stavby'!K6</f>
        <v>Údržba, opravy a odstraňování závad u SSZT 2022-23-Opravy sdělovacího zařízení OŘ Ostrava-oblast OLC</v>
      </c>
      <c r="F7" s="338"/>
      <c r="G7" s="338"/>
      <c r="H7" s="338"/>
      <c r="L7" s="18"/>
    </row>
    <row r="8" spans="1:46" s="1" customFormat="1" ht="12" customHeight="1">
      <c r="B8" s="18"/>
      <c r="D8" s="110" t="s">
        <v>92</v>
      </c>
      <c r="L8" s="18"/>
    </row>
    <row r="9" spans="1:46" s="2" customFormat="1" ht="16.5" customHeight="1">
      <c r="A9" s="32"/>
      <c r="B9" s="37"/>
      <c r="C9" s="32"/>
      <c r="D9" s="32"/>
      <c r="E9" s="337" t="s">
        <v>93</v>
      </c>
      <c r="F9" s="339"/>
      <c r="G9" s="339"/>
      <c r="H9" s="339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94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0" t="s">
        <v>95</v>
      </c>
      <c r="F11" s="339"/>
      <c r="G11" s="339"/>
      <c r="H11" s="339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96</v>
      </c>
      <c r="G14" s="32"/>
      <c r="H14" s="32"/>
      <c r="I14" s="110" t="s">
        <v>23</v>
      </c>
      <c r="J14" s="112">
        <f>'Rekapitulace stavby'!AN8</f>
        <v>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24</v>
      </c>
      <c r="E16" s="32"/>
      <c r="F16" s="32"/>
      <c r="G16" s="32"/>
      <c r="H16" s="32"/>
      <c r="I16" s="110" t="s">
        <v>25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26</v>
      </c>
      <c r="F17" s="32"/>
      <c r="G17" s="32"/>
      <c r="H17" s="32"/>
      <c r="I17" s="110" t="s">
        <v>27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28</v>
      </c>
      <c r="E19" s="32"/>
      <c r="F19" s="32"/>
      <c r="G19" s="32"/>
      <c r="H19" s="32"/>
      <c r="I19" s="110" t="s">
        <v>25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1" t="str">
        <f>'Rekapitulace stavby'!E14</f>
        <v>Vyplň údaj</v>
      </c>
      <c r="F20" s="342"/>
      <c r="G20" s="342"/>
      <c r="H20" s="342"/>
      <c r="I20" s="110" t="s">
        <v>27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30</v>
      </c>
      <c r="E22" s="32"/>
      <c r="F22" s="32"/>
      <c r="G22" s="32"/>
      <c r="H22" s="32"/>
      <c r="I22" s="110" t="s">
        <v>25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26</v>
      </c>
      <c r="F23" s="32"/>
      <c r="G23" s="32"/>
      <c r="H23" s="32"/>
      <c r="I23" s="110" t="s">
        <v>27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32</v>
      </c>
      <c r="E25" s="32"/>
      <c r="F25" s="32"/>
      <c r="G25" s="32"/>
      <c r="H25" s="32"/>
      <c r="I25" s="110" t="s">
        <v>25</v>
      </c>
      <c r="J25" s="101" t="s">
        <v>19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97</v>
      </c>
      <c r="F26" s="32"/>
      <c r="G26" s="32"/>
      <c r="H26" s="32"/>
      <c r="I26" s="110" t="s">
        <v>27</v>
      </c>
      <c r="J26" s="101" t="s">
        <v>19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3" t="s">
        <v>19</v>
      </c>
      <c r="F29" s="343"/>
      <c r="G29" s="343"/>
      <c r="H29" s="343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36</v>
      </c>
      <c r="E32" s="32"/>
      <c r="F32" s="32"/>
      <c r="G32" s="32"/>
      <c r="H32" s="32"/>
      <c r="I32" s="32"/>
      <c r="J32" s="118">
        <f>ROUND(J86,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38</v>
      </c>
      <c r="G34" s="32"/>
      <c r="H34" s="32"/>
      <c r="I34" s="119" t="s">
        <v>37</v>
      </c>
      <c r="J34" s="119" t="s">
        <v>39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40</v>
      </c>
      <c r="E35" s="110" t="s">
        <v>41</v>
      </c>
      <c r="F35" s="121">
        <f>ROUND((SUM(BE86:BE560)),  2)</f>
        <v>0</v>
      </c>
      <c r="G35" s="32"/>
      <c r="H35" s="32"/>
      <c r="I35" s="122">
        <v>0.21</v>
      </c>
      <c r="J35" s="121">
        <f>ROUND(((SUM(BE86:BE560))*I35),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42</v>
      </c>
      <c r="F36" s="121">
        <f>ROUND((SUM(BF86:BF560)),  2)</f>
        <v>0</v>
      </c>
      <c r="G36" s="32"/>
      <c r="H36" s="32"/>
      <c r="I36" s="122">
        <v>0.15</v>
      </c>
      <c r="J36" s="121">
        <f>ROUND(((SUM(BF86:BF560))*I36),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43</v>
      </c>
      <c r="F37" s="121">
        <f>ROUND((SUM(BG86:BG560)),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44</v>
      </c>
      <c r="F38" s="121">
        <f>ROUND((SUM(BH86:BH560)),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45</v>
      </c>
      <c r="F39" s="121">
        <f>ROUND((SUM(BI86:BI560)),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46</v>
      </c>
      <c r="E41" s="125"/>
      <c r="F41" s="125"/>
      <c r="G41" s="126" t="s">
        <v>47</v>
      </c>
      <c r="H41" s="127" t="s">
        <v>48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98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>
      <c r="A50" s="32"/>
      <c r="B50" s="33"/>
      <c r="C50" s="34"/>
      <c r="D50" s="34"/>
      <c r="E50" s="344" t="str">
        <f>E7</f>
        <v>Údržba, opravy a odstraňování závad u SSZT 2022-23-Opravy sdělovacího zařízení OŘ Ostrava-oblast OLC</v>
      </c>
      <c r="F50" s="345"/>
      <c r="G50" s="345"/>
      <c r="H50" s="345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92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4" t="s">
        <v>93</v>
      </c>
      <c r="F52" s="346"/>
      <c r="G52" s="346"/>
      <c r="H52" s="346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94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3" t="str">
        <f>E11</f>
        <v>01 - Sborník ÚOŽI</v>
      </c>
      <c r="F54" s="346"/>
      <c r="G54" s="346"/>
      <c r="H54" s="346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>Olomouc</v>
      </c>
      <c r="G56" s="34"/>
      <c r="H56" s="34"/>
      <c r="I56" s="27" t="s">
        <v>23</v>
      </c>
      <c r="J56" s="57">
        <f>IF(J14="","",J14)</f>
        <v>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24</v>
      </c>
      <c r="D58" s="34"/>
      <c r="E58" s="34"/>
      <c r="F58" s="25" t="str">
        <f>E17</f>
        <v xml:space="preserve"> </v>
      </c>
      <c r="G58" s="34"/>
      <c r="H58" s="34"/>
      <c r="I58" s="27" t="s">
        <v>30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28</v>
      </c>
      <c r="D59" s="34"/>
      <c r="E59" s="34"/>
      <c r="F59" s="25" t="str">
        <f>IF(E20="","",E20)</f>
        <v>Vyplň údaj</v>
      </c>
      <c r="G59" s="34"/>
      <c r="H59" s="34"/>
      <c r="I59" s="27" t="s">
        <v>32</v>
      </c>
      <c r="J59" s="30" t="str">
        <f>E26</f>
        <v>Ing. Hojgová Janka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99</v>
      </c>
      <c r="D61" s="135"/>
      <c r="E61" s="135"/>
      <c r="F61" s="135"/>
      <c r="G61" s="135"/>
      <c r="H61" s="135"/>
      <c r="I61" s="135"/>
      <c r="J61" s="136" t="s">
        <v>100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68</v>
      </c>
      <c r="D63" s="34"/>
      <c r="E63" s="34"/>
      <c r="F63" s="34"/>
      <c r="G63" s="34"/>
      <c r="H63" s="34"/>
      <c r="I63" s="34"/>
      <c r="J63" s="75">
        <f>J86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101</v>
      </c>
    </row>
    <row r="64" spans="1:47" s="9" customFormat="1" ht="24.95" customHeight="1">
      <c r="B64" s="138"/>
      <c r="C64" s="139"/>
      <c r="D64" s="140" t="s">
        <v>102</v>
      </c>
      <c r="E64" s="141"/>
      <c r="F64" s="141"/>
      <c r="G64" s="141"/>
      <c r="H64" s="141"/>
      <c r="I64" s="141"/>
      <c r="J64" s="142">
        <f>J337</f>
        <v>0</v>
      </c>
      <c r="K64" s="139"/>
      <c r="L64" s="143"/>
    </row>
    <row r="65" spans="1:31" s="2" customFormat="1" ht="21.7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11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s="2" customFormat="1" ht="6.95" customHeight="1">
      <c r="A66" s="32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70" spans="1:31" s="2" customFormat="1" ht="6.95" customHeight="1">
      <c r="A70" s="32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24.95" customHeight="1">
      <c r="A71" s="32"/>
      <c r="B71" s="33"/>
      <c r="C71" s="21" t="s">
        <v>103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5" customHeight="1">
      <c r="A72" s="32"/>
      <c r="B72" s="33"/>
      <c r="C72" s="34"/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16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26.25" customHeight="1">
      <c r="A74" s="32"/>
      <c r="B74" s="33"/>
      <c r="C74" s="34"/>
      <c r="D74" s="34"/>
      <c r="E74" s="344" t="str">
        <f>E7</f>
        <v>Údržba, opravy a odstraňování závad u SSZT 2022-23-Opravy sdělovacího zařízení OŘ Ostrava-oblast OLC</v>
      </c>
      <c r="F74" s="345"/>
      <c r="G74" s="345"/>
      <c r="H74" s="345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1" customFormat="1" ht="12" customHeight="1">
      <c r="B75" s="19"/>
      <c r="C75" s="27" t="s">
        <v>92</v>
      </c>
      <c r="D75" s="20"/>
      <c r="E75" s="20"/>
      <c r="F75" s="20"/>
      <c r="G75" s="20"/>
      <c r="H75" s="20"/>
      <c r="I75" s="20"/>
      <c r="J75" s="20"/>
      <c r="K75" s="20"/>
      <c r="L75" s="18"/>
    </row>
    <row r="76" spans="1:31" s="2" customFormat="1" ht="16.5" customHeight="1">
      <c r="A76" s="32"/>
      <c r="B76" s="33"/>
      <c r="C76" s="34"/>
      <c r="D76" s="34"/>
      <c r="E76" s="344" t="s">
        <v>93</v>
      </c>
      <c r="F76" s="346"/>
      <c r="G76" s="346"/>
      <c r="H76" s="346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94</v>
      </c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6.5" customHeight="1">
      <c r="A78" s="32"/>
      <c r="B78" s="33"/>
      <c r="C78" s="34"/>
      <c r="D78" s="34"/>
      <c r="E78" s="293" t="str">
        <f>E11</f>
        <v>01 - Sborník ÚOŽI</v>
      </c>
      <c r="F78" s="346"/>
      <c r="G78" s="346"/>
      <c r="H78" s="346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21</v>
      </c>
      <c r="D80" s="34"/>
      <c r="E80" s="34"/>
      <c r="F80" s="25" t="str">
        <f>F14</f>
        <v>Olomouc</v>
      </c>
      <c r="G80" s="34"/>
      <c r="H80" s="34"/>
      <c r="I80" s="27" t="s">
        <v>23</v>
      </c>
      <c r="J80" s="57">
        <f>IF(J14="","",J14)</f>
        <v>0</v>
      </c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6.9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24</v>
      </c>
      <c r="D82" s="34"/>
      <c r="E82" s="34"/>
      <c r="F82" s="25" t="str">
        <f>E17</f>
        <v xml:space="preserve"> </v>
      </c>
      <c r="G82" s="34"/>
      <c r="H82" s="34"/>
      <c r="I82" s="27" t="s">
        <v>30</v>
      </c>
      <c r="J82" s="30" t="str">
        <f>E23</f>
        <v xml:space="preserve"> </v>
      </c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28</v>
      </c>
      <c r="D83" s="34"/>
      <c r="E83" s="34"/>
      <c r="F83" s="25" t="str">
        <f>IF(E20="","",E20)</f>
        <v>Vyplň údaj</v>
      </c>
      <c r="G83" s="34"/>
      <c r="H83" s="34"/>
      <c r="I83" s="27" t="s">
        <v>32</v>
      </c>
      <c r="J83" s="30" t="str">
        <f>E26</f>
        <v>Ing. Hojgová Janka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0.3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10" customFormat="1" ht="29.25" customHeight="1">
      <c r="A85" s="144"/>
      <c r="B85" s="145"/>
      <c r="C85" s="146" t="s">
        <v>104</v>
      </c>
      <c r="D85" s="147" t="s">
        <v>55</v>
      </c>
      <c r="E85" s="147" t="s">
        <v>51</v>
      </c>
      <c r="F85" s="147" t="s">
        <v>52</v>
      </c>
      <c r="G85" s="147" t="s">
        <v>105</v>
      </c>
      <c r="H85" s="147" t="s">
        <v>106</v>
      </c>
      <c r="I85" s="147" t="s">
        <v>107</v>
      </c>
      <c r="J85" s="147" t="s">
        <v>100</v>
      </c>
      <c r="K85" s="148" t="s">
        <v>108</v>
      </c>
      <c r="L85" s="149"/>
      <c r="M85" s="66" t="s">
        <v>19</v>
      </c>
      <c r="N85" s="67" t="s">
        <v>40</v>
      </c>
      <c r="O85" s="67" t="s">
        <v>109</v>
      </c>
      <c r="P85" s="67" t="s">
        <v>110</v>
      </c>
      <c r="Q85" s="67" t="s">
        <v>111</v>
      </c>
      <c r="R85" s="67" t="s">
        <v>112</v>
      </c>
      <c r="S85" s="67" t="s">
        <v>113</v>
      </c>
      <c r="T85" s="68" t="s">
        <v>114</v>
      </c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</row>
    <row r="86" spans="1:65" s="2" customFormat="1" ht="22.9" customHeight="1">
      <c r="A86" s="32"/>
      <c r="B86" s="33"/>
      <c r="C86" s="73" t="s">
        <v>115</v>
      </c>
      <c r="D86" s="34"/>
      <c r="E86" s="34"/>
      <c r="F86" s="34"/>
      <c r="G86" s="34"/>
      <c r="H86" s="34"/>
      <c r="I86" s="34"/>
      <c r="J86" s="150">
        <f>BK86</f>
        <v>0</v>
      </c>
      <c r="K86" s="34"/>
      <c r="L86" s="37"/>
      <c r="M86" s="69"/>
      <c r="N86" s="151"/>
      <c r="O86" s="70"/>
      <c r="P86" s="152">
        <f>P87+SUM(P88:P337)</f>
        <v>0</v>
      </c>
      <c r="Q86" s="70"/>
      <c r="R86" s="152">
        <f>R87+SUM(R88:R337)</f>
        <v>0</v>
      </c>
      <c r="S86" s="70"/>
      <c r="T86" s="153">
        <f>T87+SUM(T88:T337)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69</v>
      </c>
      <c r="AU86" s="15" t="s">
        <v>101</v>
      </c>
      <c r="BK86" s="154">
        <f>BK87+SUM(BK88:BK337)</f>
        <v>0</v>
      </c>
    </row>
    <row r="87" spans="1:65" s="2" customFormat="1" ht="16.5" customHeight="1">
      <c r="A87" s="32"/>
      <c r="B87" s="33"/>
      <c r="C87" s="155" t="s">
        <v>77</v>
      </c>
      <c r="D87" s="155" t="s">
        <v>116</v>
      </c>
      <c r="E87" s="156" t="s">
        <v>117</v>
      </c>
      <c r="F87" s="157" t="s">
        <v>118</v>
      </c>
      <c r="G87" s="158" t="s">
        <v>119</v>
      </c>
      <c r="H87" s="159">
        <v>1</v>
      </c>
      <c r="I87" s="160"/>
      <c r="J87" s="161">
        <f t="shared" ref="J87:J150" si="0">ROUND(I87*H87,2)</f>
        <v>0</v>
      </c>
      <c r="K87" s="157" t="s">
        <v>120</v>
      </c>
      <c r="L87" s="162"/>
      <c r="M87" s="163" t="s">
        <v>19</v>
      </c>
      <c r="N87" s="164" t="s">
        <v>41</v>
      </c>
      <c r="O87" s="62"/>
      <c r="P87" s="165">
        <f t="shared" ref="P87:P150" si="1">O87*H87</f>
        <v>0</v>
      </c>
      <c r="Q87" s="165">
        <v>0</v>
      </c>
      <c r="R87" s="165">
        <f t="shared" ref="R87:R150" si="2">Q87*H87</f>
        <v>0</v>
      </c>
      <c r="S87" s="165">
        <v>0</v>
      </c>
      <c r="T87" s="166">
        <f t="shared" ref="T87:T150" si="3"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79</v>
      </c>
      <c r="AT87" s="167" t="s">
        <v>116</v>
      </c>
      <c r="AU87" s="167" t="s">
        <v>70</v>
      </c>
      <c r="AY87" s="15" t="s">
        <v>121</v>
      </c>
      <c r="BE87" s="168">
        <f t="shared" ref="BE87:BE150" si="4">IF(N87="základní",J87,0)</f>
        <v>0</v>
      </c>
      <c r="BF87" s="168">
        <f t="shared" ref="BF87:BF150" si="5">IF(N87="snížená",J87,0)</f>
        <v>0</v>
      </c>
      <c r="BG87" s="168">
        <f t="shared" ref="BG87:BG150" si="6">IF(N87="zákl. přenesená",J87,0)</f>
        <v>0</v>
      </c>
      <c r="BH87" s="168">
        <f t="shared" ref="BH87:BH150" si="7">IF(N87="sníž. přenesená",J87,0)</f>
        <v>0</v>
      </c>
      <c r="BI87" s="168">
        <f t="shared" ref="BI87:BI150" si="8">IF(N87="nulová",J87,0)</f>
        <v>0</v>
      </c>
      <c r="BJ87" s="15" t="s">
        <v>77</v>
      </c>
      <c r="BK87" s="168">
        <f t="shared" ref="BK87:BK150" si="9">ROUND(I87*H87,2)</f>
        <v>0</v>
      </c>
      <c r="BL87" s="15" t="s">
        <v>77</v>
      </c>
      <c r="BM87" s="167" t="s">
        <v>122</v>
      </c>
    </row>
    <row r="88" spans="1:65" s="2" customFormat="1" ht="16.5" customHeight="1">
      <c r="A88" s="32"/>
      <c r="B88" s="33"/>
      <c r="C88" s="155" t="s">
        <v>79</v>
      </c>
      <c r="D88" s="155" t="s">
        <v>116</v>
      </c>
      <c r="E88" s="156" t="s">
        <v>123</v>
      </c>
      <c r="F88" s="157" t="s">
        <v>124</v>
      </c>
      <c r="G88" s="158" t="s">
        <v>119</v>
      </c>
      <c r="H88" s="159">
        <v>1</v>
      </c>
      <c r="I88" s="160"/>
      <c r="J88" s="161">
        <f t="shared" si="0"/>
        <v>0</v>
      </c>
      <c r="K88" s="157" t="s">
        <v>120</v>
      </c>
      <c r="L88" s="162"/>
      <c r="M88" s="163" t="s">
        <v>19</v>
      </c>
      <c r="N88" s="164" t="s">
        <v>41</v>
      </c>
      <c r="O88" s="62"/>
      <c r="P88" s="165">
        <f t="shared" si="1"/>
        <v>0</v>
      </c>
      <c r="Q88" s="165">
        <v>0</v>
      </c>
      <c r="R88" s="165">
        <f t="shared" si="2"/>
        <v>0</v>
      </c>
      <c r="S88" s="165">
        <v>0</v>
      </c>
      <c r="T88" s="166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79</v>
      </c>
      <c r="AT88" s="167" t="s">
        <v>116</v>
      </c>
      <c r="AU88" s="167" t="s">
        <v>70</v>
      </c>
      <c r="AY88" s="15" t="s">
        <v>121</v>
      </c>
      <c r="BE88" s="168">
        <f t="shared" si="4"/>
        <v>0</v>
      </c>
      <c r="BF88" s="168">
        <f t="shared" si="5"/>
        <v>0</v>
      </c>
      <c r="BG88" s="168">
        <f t="shared" si="6"/>
        <v>0</v>
      </c>
      <c r="BH88" s="168">
        <f t="shared" si="7"/>
        <v>0</v>
      </c>
      <c r="BI88" s="168">
        <f t="shared" si="8"/>
        <v>0</v>
      </c>
      <c r="BJ88" s="15" t="s">
        <v>77</v>
      </c>
      <c r="BK88" s="168">
        <f t="shared" si="9"/>
        <v>0</v>
      </c>
      <c r="BL88" s="15" t="s">
        <v>77</v>
      </c>
      <c r="BM88" s="167" t="s">
        <v>125</v>
      </c>
    </row>
    <row r="89" spans="1:65" s="2" customFormat="1" ht="21.75" customHeight="1">
      <c r="A89" s="32"/>
      <c r="B89" s="33"/>
      <c r="C89" s="155" t="s">
        <v>126</v>
      </c>
      <c r="D89" s="155" t="s">
        <v>116</v>
      </c>
      <c r="E89" s="156" t="s">
        <v>127</v>
      </c>
      <c r="F89" s="157" t="s">
        <v>128</v>
      </c>
      <c r="G89" s="158" t="s">
        <v>119</v>
      </c>
      <c r="H89" s="159">
        <v>1</v>
      </c>
      <c r="I89" s="160"/>
      <c r="J89" s="161">
        <f t="shared" si="0"/>
        <v>0</v>
      </c>
      <c r="K89" s="157" t="s">
        <v>120</v>
      </c>
      <c r="L89" s="162"/>
      <c r="M89" s="163" t="s">
        <v>19</v>
      </c>
      <c r="N89" s="164" t="s">
        <v>41</v>
      </c>
      <c r="O89" s="62"/>
      <c r="P89" s="165">
        <f t="shared" si="1"/>
        <v>0</v>
      </c>
      <c r="Q89" s="165">
        <v>0</v>
      </c>
      <c r="R89" s="165">
        <f t="shared" si="2"/>
        <v>0</v>
      </c>
      <c r="S89" s="165">
        <v>0</v>
      </c>
      <c r="T89" s="166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79</v>
      </c>
      <c r="AT89" s="167" t="s">
        <v>116</v>
      </c>
      <c r="AU89" s="167" t="s">
        <v>70</v>
      </c>
      <c r="AY89" s="15" t="s">
        <v>121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5" t="s">
        <v>77</v>
      </c>
      <c r="BK89" s="168">
        <f t="shared" si="9"/>
        <v>0</v>
      </c>
      <c r="BL89" s="15" t="s">
        <v>77</v>
      </c>
      <c r="BM89" s="167" t="s">
        <v>129</v>
      </c>
    </row>
    <row r="90" spans="1:65" s="2" customFormat="1" ht="21.75" customHeight="1">
      <c r="A90" s="32"/>
      <c r="B90" s="33"/>
      <c r="C90" s="155" t="s">
        <v>130</v>
      </c>
      <c r="D90" s="155" t="s">
        <v>116</v>
      </c>
      <c r="E90" s="156" t="s">
        <v>131</v>
      </c>
      <c r="F90" s="157" t="s">
        <v>132</v>
      </c>
      <c r="G90" s="158" t="s">
        <v>119</v>
      </c>
      <c r="H90" s="159">
        <v>1</v>
      </c>
      <c r="I90" s="160"/>
      <c r="J90" s="161">
        <f t="shared" si="0"/>
        <v>0</v>
      </c>
      <c r="K90" s="157" t="s">
        <v>120</v>
      </c>
      <c r="L90" s="162"/>
      <c r="M90" s="163" t="s">
        <v>19</v>
      </c>
      <c r="N90" s="164" t="s">
        <v>41</v>
      </c>
      <c r="O90" s="62"/>
      <c r="P90" s="165">
        <f t="shared" si="1"/>
        <v>0</v>
      </c>
      <c r="Q90" s="165">
        <v>0</v>
      </c>
      <c r="R90" s="165">
        <f t="shared" si="2"/>
        <v>0</v>
      </c>
      <c r="S90" s="165">
        <v>0</v>
      </c>
      <c r="T90" s="166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79</v>
      </c>
      <c r="AT90" s="167" t="s">
        <v>116</v>
      </c>
      <c r="AU90" s="167" t="s">
        <v>70</v>
      </c>
      <c r="AY90" s="15" t="s">
        <v>121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5" t="s">
        <v>77</v>
      </c>
      <c r="BK90" s="168">
        <f t="shared" si="9"/>
        <v>0</v>
      </c>
      <c r="BL90" s="15" t="s">
        <v>77</v>
      </c>
      <c r="BM90" s="167" t="s">
        <v>133</v>
      </c>
    </row>
    <row r="91" spans="1:65" s="2" customFormat="1" ht="21.75" customHeight="1">
      <c r="A91" s="32"/>
      <c r="B91" s="33"/>
      <c r="C91" s="155" t="s">
        <v>134</v>
      </c>
      <c r="D91" s="155" t="s">
        <v>116</v>
      </c>
      <c r="E91" s="156" t="s">
        <v>135</v>
      </c>
      <c r="F91" s="157" t="s">
        <v>136</v>
      </c>
      <c r="G91" s="158" t="s">
        <v>119</v>
      </c>
      <c r="H91" s="159">
        <v>1</v>
      </c>
      <c r="I91" s="160"/>
      <c r="J91" s="161">
        <f t="shared" si="0"/>
        <v>0</v>
      </c>
      <c r="K91" s="157" t="s">
        <v>120</v>
      </c>
      <c r="L91" s="162"/>
      <c r="M91" s="163" t="s">
        <v>19</v>
      </c>
      <c r="N91" s="164" t="s">
        <v>41</v>
      </c>
      <c r="O91" s="62"/>
      <c r="P91" s="165">
        <f t="shared" si="1"/>
        <v>0</v>
      </c>
      <c r="Q91" s="165">
        <v>0</v>
      </c>
      <c r="R91" s="165">
        <f t="shared" si="2"/>
        <v>0</v>
      </c>
      <c r="S91" s="165">
        <v>0</v>
      </c>
      <c r="T91" s="166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79</v>
      </c>
      <c r="AT91" s="167" t="s">
        <v>116</v>
      </c>
      <c r="AU91" s="167" t="s">
        <v>70</v>
      </c>
      <c r="AY91" s="15" t="s">
        <v>121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5" t="s">
        <v>77</v>
      </c>
      <c r="BK91" s="168">
        <f t="shared" si="9"/>
        <v>0</v>
      </c>
      <c r="BL91" s="15" t="s">
        <v>77</v>
      </c>
      <c r="BM91" s="167" t="s">
        <v>137</v>
      </c>
    </row>
    <row r="92" spans="1:65" s="2" customFormat="1" ht="21.75" customHeight="1">
      <c r="A92" s="32"/>
      <c r="B92" s="33"/>
      <c r="C92" s="155" t="s">
        <v>138</v>
      </c>
      <c r="D92" s="155" t="s">
        <v>116</v>
      </c>
      <c r="E92" s="156" t="s">
        <v>139</v>
      </c>
      <c r="F92" s="157" t="s">
        <v>140</v>
      </c>
      <c r="G92" s="158" t="s">
        <v>119</v>
      </c>
      <c r="H92" s="159">
        <v>1</v>
      </c>
      <c r="I92" s="160"/>
      <c r="J92" s="161">
        <f t="shared" si="0"/>
        <v>0</v>
      </c>
      <c r="K92" s="157" t="s">
        <v>120</v>
      </c>
      <c r="L92" s="162"/>
      <c r="M92" s="163" t="s">
        <v>19</v>
      </c>
      <c r="N92" s="164" t="s">
        <v>41</v>
      </c>
      <c r="O92" s="62"/>
      <c r="P92" s="165">
        <f t="shared" si="1"/>
        <v>0</v>
      </c>
      <c r="Q92" s="165">
        <v>0</v>
      </c>
      <c r="R92" s="165">
        <f t="shared" si="2"/>
        <v>0</v>
      </c>
      <c r="S92" s="165">
        <v>0</v>
      </c>
      <c r="T92" s="166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7" t="s">
        <v>79</v>
      </c>
      <c r="AT92" s="167" t="s">
        <v>116</v>
      </c>
      <c r="AU92" s="167" t="s">
        <v>70</v>
      </c>
      <c r="AY92" s="15" t="s">
        <v>121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5" t="s">
        <v>77</v>
      </c>
      <c r="BK92" s="168">
        <f t="shared" si="9"/>
        <v>0</v>
      </c>
      <c r="BL92" s="15" t="s">
        <v>77</v>
      </c>
      <c r="BM92" s="167" t="s">
        <v>141</v>
      </c>
    </row>
    <row r="93" spans="1:65" s="2" customFormat="1" ht="16.5" customHeight="1">
      <c r="A93" s="32"/>
      <c r="B93" s="33"/>
      <c r="C93" s="155" t="s">
        <v>142</v>
      </c>
      <c r="D93" s="155" t="s">
        <v>116</v>
      </c>
      <c r="E93" s="156" t="s">
        <v>143</v>
      </c>
      <c r="F93" s="157" t="s">
        <v>144</v>
      </c>
      <c r="G93" s="158" t="s">
        <v>119</v>
      </c>
      <c r="H93" s="159">
        <v>1</v>
      </c>
      <c r="I93" s="160"/>
      <c r="J93" s="161">
        <f t="shared" si="0"/>
        <v>0</v>
      </c>
      <c r="K93" s="157" t="s">
        <v>120</v>
      </c>
      <c r="L93" s="162"/>
      <c r="M93" s="163" t="s">
        <v>19</v>
      </c>
      <c r="N93" s="164" t="s">
        <v>41</v>
      </c>
      <c r="O93" s="62"/>
      <c r="P93" s="165">
        <f t="shared" si="1"/>
        <v>0</v>
      </c>
      <c r="Q93" s="165">
        <v>0</v>
      </c>
      <c r="R93" s="165">
        <f t="shared" si="2"/>
        <v>0</v>
      </c>
      <c r="S93" s="165">
        <v>0</v>
      </c>
      <c r="T93" s="166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79</v>
      </c>
      <c r="AT93" s="167" t="s">
        <v>116</v>
      </c>
      <c r="AU93" s="167" t="s">
        <v>70</v>
      </c>
      <c r="AY93" s="15" t="s">
        <v>121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5" t="s">
        <v>77</v>
      </c>
      <c r="BK93" s="168">
        <f t="shared" si="9"/>
        <v>0</v>
      </c>
      <c r="BL93" s="15" t="s">
        <v>77</v>
      </c>
      <c r="BM93" s="167" t="s">
        <v>145</v>
      </c>
    </row>
    <row r="94" spans="1:65" s="2" customFormat="1" ht="21.75" customHeight="1">
      <c r="A94" s="32"/>
      <c r="B94" s="33"/>
      <c r="C94" s="155" t="s">
        <v>146</v>
      </c>
      <c r="D94" s="155" t="s">
        <v>116</v>
      </c>
      <c r="E94" s="156" t="s">
        <v>147</v>
      </c>
      <c r="F94" s="157" t="s">
        <v>148</v>
      </c>
      <c r="G94" s="158" t="s">
        <v>119</v>
      </c>
      <c r="H94" s="159">
        <v>1</v>
      </c>
      <c r="I94" s="160"/>
      <c r="J94" s="161">
        <f t="shared" si="0"/>
        <v>0</v>
      </c>
      <c r="K94" s="157" t="s">
        <v>120</v>
      </c>
      <c r="L94" s="162"/>
      <c r="M94" s="163" t="s">
        <v>19</v>
      </c>
      <c r="N94" s="164" t="s">
        <v>41</v>
      </c>
      <c r="O94" s="62"/>
      <c r="P94" s="165">
        <f t="shared" si="1"/>
        <v>0</v>
      </c>
      <c r="Q94" s="165">
        <v>0</v>
      </c>
      <c r="R94" s="165">
        <f t="shared" si="2"/>
        <v>0</v>
      </c>
      <c r="S94" s="165">
        <v>0</v>
      </c>
      <c r="T94" s="166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79</v>
      </c>
      <c r="AT94" s="167" t="s">
        <v>116</v>
      </c>
      <c r="AU94" s="167" t="s">
        <v>70</v>
      </c>
      <c r="AY94" s="15" t="s">
        <v>121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5" t="s">
        <v>77</v>
      </c>
      <c r="BK94" s="168">
        <f t="shared" si="9"/>
        <v>0</v>
      </c>
      <c r="BL94" s="15" t="s">
        <v>77</v>
      </c>
      <c r="BM94" s="167" t="s">
        <v>149</v>
      </c>
    </row>
    <row r="95" spans="1:65" s="2" customFormat="1" ht="16.5" customHeight="1">
      <c r="A95" s="32"/>
      <c r="B95" s="33"/>
      <c r="C95" s="155" t="s">
        <v>150</v>
      </c>
      <c r="D95" s="155" t="s">
        <v>116</v>
      </c>
      <c r="E95" s="156" t="s">
        <v>151</v>
      </c>
      <c r="F95" s="157" t="s">
        <v>152</v>
      </c>
      <c r="G95" s="158" t="s">
        <v>119</v>
      </c>
      <c r="H95" s="159">
        <v>1</v>
      </c>
      <c r="I95" s="160"/>
      <c r="J95" s="161">
        <f t="shared" si="0"/>
        <v>0</v>
      </c>
      <c r="K95" s="157" t="s">
        <v>120</v>
      </c>
      <c r="L95" s="162"/>
      <c r="M95" s="163" t="s">
        <v>19</v>
      </c>
      <c r="N95" s="164" t="s">
        <v>41</v>
      </c>
      <c r="O95" s="62"/>
      <c r="P95" s="165">
        <f t="shared" si="1"/>
        <v>0</v>
      </c>
      <c r="Q95" s="165">
        <v>0</v>
      </c>
      <c r="R95" s="165">
        <f t="shared" si="2"/>
        <v>0</v>
      </c>
      <c r="S95" s="165">
        <v>0</v>
      </c>
      <c r="T95" s="166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79</v>
      </c>
      <c r="AT95" s="167" t="s">
        <v>116</v>
      </c>
      <c r="AU95" s="167" t="s">
        <v>70</v>
      </c>
      <c r="AY95" s="15" t="s">
        <v>121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5" t="s">
        <v>77</v>
      </c>
      <c r="BK95" s="168">
        <f t="shared" si="9"/>
        <v>0</v>
      </c>
      <c r="BL95" s="15" t="s">
        <v>77</v>
      </c>
      <c r="BM95" s="167" t="s">
        <v>153</v>
      </c>
    </row>
    <row r="96" spans="1:65" s="2" customFormat="1" ht="16.5" customHeight="1">
      <c r="A96" s="32"/>
      <c r="B96" s="33"/>
      <c r="C96" s="155" t="s">
        <v>154</v>
      </c>
      <c r="D96" s="155" t="s">
        <v>116</v>
      </c>
      <c r="E96" s="156" t="s">
        <v>155</v>
      </c>
      <c r="F96" s="157" t="s">
        <v>156</v>
      </c>
      <c r="G96" s="158" t="s">
        <v>119</v>
      </c>
      <c r="H96" s="159">
        <v>1</v>
      </c>
      <c r="I96" s="160"/>
      <c r="J96" s="161">
        <f t="shared" si="0"/>
        <v>0</v>
      </c>
      <c r="K96" s="157" t="s">
        <v>120</v>
      </c>
      <c r="L96" s="162"/>
      <c r="M96" s="163" t="s">
        <v>19</v>
      </c>
      <c r="N96" s="164" t="s">
        <v>41</v>
      </c>
      <c r="O96" s="62"/>
      <c r="P96" s="165">
        <f t="shared" si="1"/>
        <v>0</v>
      </c>
      <c r="Q96" s="165">
        <v>0</v>
      </c>
      <c r="R96" s="165">
        <f t="shared" si="2"/>
        <v>0</v>
      </c>
      <c r="S96" s="165">
        <v>0</v>
      </c>
      <c r="T96" s="166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7" t="s">
        <v>79</v>
      </c>
      <c r="AT96" s="167" t="s">
        <v>116</v>
      </c>
      <c r="AU96" s="167" t="s">
        <v>70</v>
      </c>
      <c r="AY96" s="15" t="s">
        <v>121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5" t="s">
        <v>77</v>
      </c>
      <c r="BK96" s="168">
        <f t="shared" si="9"/>
        <v>0</v>
      </c>
      <c r="BL96" s="15" t="s">
        <v>77</v>
      </c>
      <c r="BM96" s="167" t="s">
        <v>157</v>
      </c>
    </row>
    <row r="97" spans="1:65" s="2" customFormat="1" ht="16.5" customHeight="1">
      <c r="A97" s="32"/>
      <c r="B97" s="33"/>
      <c r="C97" s="155" t="s">
        <v>158</v>
      </c>
      <c r="D97" s="155" t="s">
        <v>116</v>
      </c>
      <c r="E97" s="156" t="s">
        <v>159</v>
      </c>
      <c r="F97" s="157" t="s">
        <v>160</v>
      </c>
      <c r="G97" s="158" t="s">
        <v>119</v>
      </c>
      <c r="H97" s="159">
        <v>1</v>
      </c>
      <c r="I97" s="160"/>
      <c r="J97" s="161">
        <f t="shared" si="0"/>
        <v>0</v>
      </c>
      <c r="K97" s="157" t="s">
        <v>120</v>
      </c>
      <c r="L97" s="162"/>
      <c r="M97" s="163" t="s">
        <v>19</v>
      </c>
      <c r="N97" s="164" t="s">
        <v>41</v>
      </c>
      <c r="O97" s="62"/>
      <c r="P97" s="165">
        <f t="shared" si="1"/>
        <v>0</v>
      </c>
      <c r="Q97" s="165">
        <v>0</v>
      </c>
      <c r="R97" s="165">
        <f t="shared" si="2"/>
        <v>0</v>
      </c>
      <c r="S97" s="165">
        <v>0</v>
      </c>
      <c r="T97" s="166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7" t="s">
        <v>79</v>
      </c>
      <c r="AT97" s="167" t="s">
        <v>116</v>
      </c>
      <c r="AU97" s="167" t="s">
        <v>70</v>
      </c>
      <c r="AY97" s="15" t="s">
        <v>121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5" t="s">
        <v>77</v>
      </c>
      <c r="BK97" s="168">
        <f t="shared" si="9"/>
        <v>0</v>
      </c>
      <c r="BL97" s="15" t="s">
        <v>77</v>
      </c>
      <c r="BM97" s="167" t="s">
        <v>161</v>
      </c>
    </row>
    <row r="98" spans="1:65" s="2" customFormat="1" ht="16.5" customHeight="1">
      <c r="A98" s="32"/>
      <c r="B98" s="33"/>
      <c r="C98" s="155" t="s">
        <v>162</v>
      </c>
      <c r="D98" s="155" t="s">
        <v>116</v>
      </c>
      <c r="E98" s="156" t="s">
        <v>163</v>
      </c>
      <c r="F98" s="157" t="s">
        <v>164</v>
      </c>
      <c r="G98" s="158" t="s">
        <v>119</v>
      </c>
      <c r="H98" s="159">
        <v>1</v>
      </c>
      <c r="I98" s="160"/>
      <c r="J98" s="161">
        <f t="shared" si="0"/>
        <v>0</v>
      </c>
      <c r="K98" s="157" t="s">
        <v>120</v>
      </c>
      <c r="L98" s="162"/>
      <c r="M98" s="163" t="s">
        <v>19</v>
      </c>
      <c r="N98" s="164" t="s">
        <v>41</v>
      </c>
      <c r="O98" s="62"/>
      <c r="P98" s="165">
        <f t="shared" si="1"/>
        <v>0</v>
      </c>
      <c r="Q98" s="165">
        <v>0</v>
      </c>
      <c r="R98" s="165">
        <f t="shared" si="2"/>
        <v>0</v>
      </c>
      <c r="S98" s="165">
        <v>0</v>
      </c>
      <c r="T98" s="166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7" t="s">
        <v>79</v>
      </c>
      <c r="AT98" s="167" t="s">
        <v>116</v>
      </c>
      <c r="AU98" s="167" t="s">
        <v>70</v>
      </c>
      <c r="AY98" s="15" t="s">
        <v>121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5" t="s">
        <v>77</v>
      </c>
      <c r="BK98" s="168">
        <f t="shared" si="9"/>
        <v>0</v>
      </c>
      <c r="BL98" s="15" t="s">
        <v>77</v>
      </c>
      <c r="BM98" s="167" t="s">
        <v>165</v>
      </c>
    </row>
    <row r="99" spans="1:65" s="2" customFormat="1" ht="16.5" customHeight="1">
      <c r="A99" s="32"/>
      <c r="B99" s="33"/>
      <c r="C99" s="155" t="s">
        <v>166</v>
      </c>
      <c r="D99" s="155" t="s">
        <v>116</v>
      </c>
      <c r="E99" s="156" t="s">
        <v>167</v>
      </c>
      <c r="F99" s="157" t="s">
        <v>168</v>
      </c>
      <c r="G99" s="158" t="s">
        <v>119</v>
      </c>
      <c r="H99" s="159">
        <v>1</v>
      </c>
      <c r="I99" s="160"/>
      <c r="J99" s="161">
        <f t="shared" si="0"/>
        <v>0</v>
      </c>
      <c r="K99" s="157" t="s">
        <v>120</v>
      </c>
      <c r="L99" s="162"/>
      <c r="M99" s="163" t="s">
        <v>19</v>
      </c>
      <c r="N99" s="164" t="s">
        <v>41</v>
      </c>
      <c r="O99" s="62"/>
      <c r="P99" s="165">
        <f t="shared" si="1"/>
        <v>0</v>
      </c>
      <c r="Q99" s="165">
        <v>0</v>
      </c>
      <c r="R99" s="165">
        <f t="shared" si="2"/>
        <v>0</v>
      </c>
      <c r="S99" s="165">
        <v>0</v>
      </c>
      <c r="T99" s="166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7" t="s">
        <v>79</v>
      </c>
      <c r="AT99" s="167" t="s">
        <v>116</v>
      </c>
      <c r="AU99" s="167" t="s">
        <v>70</v>
      </c>
      <c r="AY99" s="15" t="s">
        <v>121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5" t="s">
        <v>77</v>
      </c>
      <c r="BK99" s="168">
        <f t="shared" si="9"/>
        <v>0</v>
      </c>
      <c r="BL99" s="15" t="s">
        <v>77</v>
      </c>
      <c r="BM99" s="167" t="s">
        <v>169</v>
      </c>
    </row>
    <row r="100" spans="1:65" s="2" customFormat="1" ht="16.5" customHeight="1">
      <c r="A100" s="32"/>
      <c r="B100" s="33"/>
      <c r="C100" s="155" t="s">
        <v>170</v>
      </c>
      <c r="D100" s="155" t="s">
        <v>116</v>
      </c>
      <c r="E100" s="156" t="s">
        <v>171</v>
      </c>
      <c r="F100" s="157" t="s">
        <v>172</v>
      </c>
      <c r="G100" s="158" t="s">
        <v>119</v>
      </c>
      <c r="H100" s="159">
        <v>1</v>
      </c>
      <c r="I100" s="160"/>
      <c r="J100" s="161">
        <f t="shared" si="0"/>
        <v>0</v>
      </c>
      <c r="K100" s="157" t="s">
        <v>120</v>
      </c>
      <c r="L100" s="162"/>
      <c r="M100" s="163" t="s">
        <v>19</v>
      </c>
      <c r="N100" s="164" t="s">
        <v>41</v>
      </c>
      <c r="O100" s="62"/>
      <c r="P100" s="165">
        <f t="shared" si="1"/>
        <v>0</v>
      </c>
      <c r="Q100" s="165">
        <v>0</v>
      </c>
      <c r="R100" s="165">
        <f t="shared" si="2"/>
        <v>0</v>
      </c>
      <c r="S100" s="165">
        <v>0</v>
      </c>
      <c r="T100" s="166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7" t="s">
        <v>79</v>
      </c>
      <c r="AT100" s="167" t="s">
        <v>116</v>
      </c>
      <c r="AU100" s="167" t="s">
        <v>70</v>
      </c>
      <c r="AY100" s="15" t="s">
        <v>121</v>
      </c>
      <c r="BE100" s="168">
        <f t="shared" si="4"/>
        <v>0</v>
      </c>
      <c r="BF100" s="168">
        <f t="shared" si="5"/>
        <v>0</v>
      </c>
      <c r="BG100" s="168">
        <f t="shared" si="6"/>
        <v>0</v>
      </c>
      <c r="BH100" s="168">
        <f t="shared" si="7"/>
        <v>0</v>
      </c>
      <c r="BI100" s="168">
        <f t="shared" si="8"/>
        <v>0</v>
      </c>
      <c r="BJ100" s="15" t="s">
        <v>77</v>
      </c>
      <c r="BK100" s="168">
        <f t="shared" si="9"/>
        <v>0</v>
      </c>
      <c r="BL100" s="15" t="s">
        <v>77</v>
      </c>
      <c r="BM100" s="167" t="s">
        <v>173</v>
      </c>
    </row>
    <row r="101" spans="1:65" s="2" customFormat="1" ht="16.5" customHeight="1">
      <c r="A101" s="32"/>
      <c r="B101" s="33"/>
      <c r="C101" s="155" t="s">
        <v>8</v>
      </c>
      <c r="D101" s="155" t="s">
        <v>116</v>
      </c>
      <c r="E101" s="156" t="s">
        <v>174</v>
      </c>
      <c r="F101" s="157" t="s">
        <v>175</v>
      </c>
      <c r="G101" s="158" t="s">
        <v>119</v>
      </c>
      <c r="H101" s="159">
        <v>1</v>
      </c>
      <c r="I101" s="160"/>
      <c r="J101" s="161">
        <f t="shared" si="0"/>
        <v>0</v>
      </c>
      <c r="K101" s="157" t="s">
        <v>120</v>
      </c>
      <c r="L101" s="162"/>
      <c r="M101" s="163" t="s">
        <v>19</v>
      </c>
      <c r="N101" s="164" t="s">
        <v>41</v>
      </c>
      <c r="O101" s="62"/>
      <c r="P101" s="165">
        <f t="shared" si="1"/>
        <v>0</v>
      </c>
      <c r="Q101" s="165">
        <v>0</v>
      </c>
      <c r="R101" s="165">
        <f t="shared" si="2"/>
        <v>0</v>
      </c>
      <c r="S101" s="165">
        <v>0</v>
      </c>
      <c r="T101" s="166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7" t="s">
        <v>79</v>
      </c>
      <c r="AT101" s="167" t="s">
        <v>116</v>
      </c>
      <c r="AU101" s="167" t="s">
        <v>70</v>
      </c>
      <c r="AY101" s="15" t="s">
        <v>121</v>
      </c>
      <c r="BE101" s="168">
        <f t="shared" si="4"/>
        <v>0</v>
      </c>
      <c r="BF101" s="168">
        <f t="shared" si="5"/>
        <v>0</v>
      </c>
      <c r="BG101" s="168">
        <f t="shared" si="6"/>
        <v>0</v>
      </c>
      <c r="BH101" s="168">
        <f t="shared" si="7"/>
        <v>0</v>
      </c>
      <c r="BI101" s="168">
        <f t="shared" si="8"/>
        <v>0</v>
      </c>
      <c r="BJ101" s="15" t="s">
        <v>77</v>
      </c>
      <c r="BK101" s="168">
        <f t="shared" si="9"/>
        <v>0</v>
      </c>
      <c r="BL101" s="15" t="s">
        <v>77</v>
      </c>
      <c r="BM101" s="167" t="s">
        <v>176</v>
      </c>
    </row>
    <row r="102" spans="1:65" s="2" customFormat="1" ht="16.5" customHeight="1">
      <c r="A102" s="32"/>
      <c r="B102" s="33"/>
      <c r="C102" s="155" t="s">
        <v>177</v>
      </c>
      <c r="D102" s="155" t="s">
        <v>116</v>
      </c>
      <c r="E102" s="156" t="s">
        <v>178</v>
      </c>
      <c r="F102" s="157" t="s">
        <v>179</v>
      </c>
      <c r="G102" s="158" t="s">
        <v>119</v>
      </c>
      <c r="H102" s="159">
        <v>1</v>
      </c>
      <c r="I102" s="160"/>
      <c r="J102" s="161">
        <f t="shared" si="0"/>
        <v>0</v>
      </c>
      <c r="K102" s="157" t="s">
        <v>120</v>
      </c>
      <c r="L102" s="162"/>
      <c r="M102" s="163" t="s">
        <v>19</v>
      </c>
      <c r="N102" s="164" t="s">
        <v>41</v>
      </c>
      <c r="O102" s="62"/>
      <c r="P102" s="165">
        <f t="shared" si="1"/>
        <v>0</v>
      </c>
      <c r="Q102" s="165">
        <v>0</v>
      </c>
      <c r="R102" s="165">
        <f t="shared" si="2"/>
        <v>0</v>
      </c>
      <c r="S102" s="165">
        <v>0</v>
      </c>
      <c r="T102" s="166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7" t="s">
        <v>79</v>
      </c>
      <c r="AT102" s="167" t="s">
        <v>116</v>
      </c>
      <c r="AU102" s="167" t="s">
        <v>70</v>
      </c>
      <c r="AY102" s="15" t="s">
        <v>121</v>
      </c>
      <c r="BE102" s="168">
        <f t="shared" si="4"/>
        <v>0</v>
      </c>
      <c r="BF102" s="168">
        <f t="shared" si="5"/>
        <v>0</v>
      </c>
      <c r="BG102" s="168">
        <f t="shared" si="6"/>
        <v>0</v>
      </c>
      <c r="BH102" s="168">
        <f t="shared" si="7"/>
        <v>0</v>
      </c>
      <c r="BI102" s="168">
        <f t="shared" si="8"/>
        <v>0</v>
      </c>
      <c r="BJ102" s="15" t="s">
        <v>77</v>
      </c>
      <c r="BK102" s="168">
        <f t="shared" si="9"/>
        <v>0</v>
      </c>
      <c r="BL102" s="15" t="s">
        <v>77</v>
      </c>
      <c r="BM102" s="167" t="s">
        <v>180</v>
      </c>
    </row>
    <row r="103" spans="1:65" s="2" customFormat="1" ht="16.5" customHeight="1">
      <c r="A103" s="32"/>
      <c r="B103" s="33"/>
      <c r="C103" s="155" t="s">
        <v>181</v>
      </c>
      <c r="D103" s="155" t="s">
        <v>116</v>
      </c>
      <c r="E103" s="156" t="s">
        <v>182</v>
      </c>
      <c r="F103" s="157" t="s">
        <v>183</v>
      </c>
      <c r="G103" s="158" t="s">
        <v>119</v>
      </c>
      <c r="H103" s="159">
        <v>1</v>
      </c>
      <c r="I103" s="160"/>
      <c r="J103" s="161">
        <f t="shared" si="0"/>
        <v>0</v>
      </c>
      <c r="K103" s="157" t="s">
        <v>120</v>
      </c>
      <c r="L103" s="162"/>
      <c r="M103" s="163" t="s">
        <v>19</v>
      </c>
      <c r="N103" s="164" t="s">
        <v>41</v>
      </c>
      <c r="O103" s="62"/>
      <c r="P103" s="165">
        <f t="shared" si="1"/>
        <v>0</v>
      </c>
      <c r="Q103" s="165">
        <v>0</v>
      </c>
      <c r="R103" s="165">
        <f t="shared" si="2"/>
        <v>0</v>
      </c>
      <c r="S103" s="165">
        <v>0</v>
      </c>
      <c r="T103" s="166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7" t="s">
        <v>79</v>
      </c>
      <c r="AT103" s="167" t="s">
        <v>116</v>
      </c>
      <c r="AU103" s="167" t="s">
        <v>70</v>
      </c>
      <c r="AY103" s="15" t="s">
        <v>121</v>
      </c>
      <c r="BE103" s="168">
        <f t="shared" si="4"/>
        <v>0</v>
      </c>
      <c r="BF103" s="168">
        <f t="shared" si="5"/>
        <v>0</v>
      </c>
      <c r="BG103" s="168">
        <f t="shared" si="6"/>
        <v>0</v>
      </c>
      <c r="BH103" s="168">
        <f t="shared" si="7"/>
        <v>0</v>
      </c>
      <c r="BI103" s="168">
        <f t="shared" si="8"/>
        <v>0</v>
      </c>
      <c r="BJ103" s="15" t="s">
        <v>77</v>
      </c>
      <c r="BK103" s="168">
        <f t="shared" si="9"/>
        <v>0</v>
      </c>
      <c r="BL103" s="15" t="s">
        <v>77</v>
      </c>
      <c r="BM103" s="167" t="s">
        <v>184</v>
      </c>
    </row>
    <row r="104" spans="1:65" s="2" customFormat="1" ht="16.5" customHeight="1">
      <c r="A104" s="32"/>
      <c r="B104" s="33"/>
      <c r="C104" s="155" t="s">
        <v>185</v>
      </c>
      <c r="D104" s="155" t="s">
        <v>116</v>
      </c>
      <c r="E104" s="156" t="s">
        <v>186</v>
      </c>
      <c r="F104" s="157" t="s">
        <v>187</v>
      </c>
      <c r="G104" s="158" t="s">
        <v>119</v>
      </c>
      <c r="H104" s="159">
        <v>1</v>
      </c>
      <c r="I104" s="160"/>
      <c r="J104" s="161">
        <f t="shared" si="0"/>
        <v>0</v>
      </c>
      <c r="K104" s="157" t="s">
        <v>120</v>
      </c>
      <c r="L104" s="162"/>
      <c r="M104" s="163" t="s">
        <v>19</v>
      </c>
      <c r="N104" s="164" t="s">
        <v>41</v>
      </c>
      <c r="O104" s="62"/>
      <c r="P104" s="165">
        <f t="shared" si="1"/>
        <v>0</v>
      </c>
      <c r="Q104" s="165">
        <v>0</v>
      </c>
      <c r="R104" s="165">
        <f t="shared" si="2"/>
        <v>0</v>
      </c>
      <c r="S104" s="165">
        <v>0</v>
      </c>
      <c r="T104" s="166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7" t="s">
        <v>79</v>
      </c>
      <c r="AT104" s="167" t="s">
        <v>116</v>
      </c>
      <c r="AU104" s="167" t="s">
        <v>70</v>
      </c>
      <c r="AY104" s="15" t="s">
        <v>121</v>
      </c>
      <c r="BE104" s="168">
        <f t="shared" si="4"/>
        <v>0</v>
      </c>
      <c r="BF104" s="168">
        <f t="shared" si="5"/>
        <v>0</v>
      </c>
      <c r="BG104" s="168">
        <f t="shared" si="6"/>
        <v>0</v>
      </c>
      <c r="BH104" s="168">
        <f t="shared" si="7"/>
        <v>0</v>
      </c>
      <c r="BI104" s="168">
        <f t="shared" si="8"/>
        <v>0</v>
      </c>
      <c r="BJ104" s="15" t="s">
        <v>77</v>
      </c>
      <c r="BK104" s="168">
        <f t="shared" si="9"/>
        <v>0</v>
      </c>
      <c r="BL104" s="15" t="s">
        <v>77</v>
      </c>
      <c r="BM104" s="167" t="s">
        <v>188</v>
      </c>
    </row>
    <row r="105" spans="1:65" s="2" customFormat="1" ht="16.5" customHeight="1">
      <c r="A105" s="32"/>
      <c r="B105" s="33"/>
      <c r="C105" s="155" t="s">
        <v>189</v>
      </c>
      <c r="D105" s="155" t="s">
        <v>116</v>
      </c>
      <c r="E105" s="156" t="s">
        <v>190</v>
      </c>
      <c r="F105" s="157" t="s">
        <v>191</v>
      </c>
      <c r="G105" s="158" t="s">
        <v>119</v>
      </c>
      <c r="H105" s="159">
        <v>1</v>
      </c>
      <c r="I105" s="160"/>
      <c r="J105" s="161">
        <f t="shared" si="0"/>
        <v>0</v>
      </c>
      <c r="K105" s="157" t="s">
        <v>120</v>
      </c>
      <c r="L105" s="162"/>
      <c r="M105" s="163" t="s">
        <v>19</v>
      </c>
      <c r="N105" s="164" t="s">
        <v>41</v>
      </c>
      <c r="O105" s="62"/>
      <c r="P105" s="165">
        <f t="shared" si="1"/>
        <v>0</v>
      </c>
      <c r="Q105" s="165">
        <v>0</v>
      </c>
      <c r="R105" s="165">
        <f t="shared" si="2"/>
        <v>0</v>
      </c>
      <c r="S105" s="165">
        <v>0</v>
      </c>
      <c r="T105" s="166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7" t="s">
        <v>79</v>
      </c>
      <c r="AT105" s="167" t="s">
        <v>116</v>
      </c>
      <c r="AU105" s="167" t="s">
        <v>70</v>
      </c>
      <c r="AY105" s="15" t="s">
        <v>121</v>
      </c>
      <c r="BE105" s="168">
        <f t="shared" si="4"/>
        <v>0</v>
      </c>
      <c r="BF105" s="168">
        <f t="shared" si="5"/>
        <v>0</v>
      </c>
      <c r="BG105" s="168">
        <f t="shared" si="6"/>
        <v>0</v>
      </c>
      <c r="BH105" s="168">
        <f t="shared" si="7"/>
        <v>0</v>
      </c>
      <c r="BI105" s="168">
        <f t="shared" si="8"/>
        <v>0</v>
      </c>
      <c r="BJ105" s="15" t="s">
        <v>77</v>
      </c>
      <c r="BK105" s="168">
        <f t="shared" si="9"/>
        <v>0</v>
      </c>
      <c r="BL105" s="15" t="s">
        <v>77</v>
      </c>
      <c r="BM105" s="167" t="s">
        <v>192</v>
      </c>
    </row>
    <row r="106" spans="1:65" s="2" customFormat="1" ht="16.5" customHeight="1">
      <c r="A106" s="32"/>
      <c r="B106" s="33"/>
      <c r="C106" s="155" t="s">
        <v>193</v>
      </c>
      <c r="D106" s="155" t="s">
        <v>116</v>
      </c>
      <c r="E106" s="156" t="s">
        <v>194</v>
      </c>
      <c r="F106" s="157" t="s">
        <v>195</v>
      </c>
      <c r="G106" s="158" t="s">
        <v>119</v>
      </c>
      <c r="H106" s="159">
        <v>1</v>
      </c>
      <c r="I106" s="160"/>
      <c r="J106" s="161">
        <f t="shared" si="0"/>
        <v>0</v>
      </c>
      <c r="K106" s="157" t="s">
        <v>120</v>
      </c>
      <c r="L106" s="162"/>
      <c r="M106" s="163" t="s">
        <v>19</v>
      </c>
      <c r="N106" s="164" t="s">
        <v>41</v>
      </c>
      <c r="O106" s="62"/>
      <c r="P106" s="165">
        <f t="shared" si="1"/>
        <v>0</v>
      </c>
      <c r="Q106" s="165">
        <v>0</v>
      </c>
      <c r="R106" s="165">
        <f t="shared" si="2"/>
        <v>0</v>
      </c>
      <c r="S106" s="165">
        <v>0</v>
      </c>
      <c r="T106" s="166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7" t="s">
        <v>79</v>
      </c>
      <c r="AT106" s="167" t="s">
        <v>116</v>
      </c>
      <c r="AU106" s="167" t="s">
        <v>70</v>
      </c>
      <c r="AY106" s="15" t="s">
        <v>121</v>
      </c>
      <c r="BE106" s="168">
        <f t="shared" si="4"/>
        <v>0</v>
      </c>
      <c r="BF106" s="168">
        <f t="shared" si="5"/>
        <v>0</v>
      </c>
      <c r="BG106" s="168">
        <f t="shared" si="6"/>
        <v>0</v>
      </c>
      <c r="BH106" s="168">
        <f t="shared" si="7"/>
        <v>0</v>
      </c>
      <c r="BI106" s="168">
        <f t="shared" si="8"/>
        <v>0</v>
      </c>
      <c r="BJ106" s="15" t="s">
        <v>77</v>
      </c>
      <c r="BK106" s="168">
        <f t="shared" si="9"/>
        <v>0</v>
      </c>
      <c r="BL106" s="15" t="s">
        <v>77</v>
      </c>
      <c r="BM106" s="167" t="s">
        <v>196</v>
      </c>
    </row>
    <row r="107" spans="1:65" s="2" customFormat="1" ht="16.5" customHeight="1">
      <c r="A107" s="32"/>
      <c r="B107" s="33"/>
      <c r="C107" s="155" t="s">
        <v>7</v>
      </c>
      <c r="D107" s="155" t="s">
        <v>116</v>
      </c>
      <c r="E107" s="156" t="s">
        <v>197</v>
      </c>
      <c r="F107" s="157" t="s">
        <v>198</v>
      </c>
      <c r="G107" s="158" t="s">
        <v>119</v>
      </c>
      <c r="H107" s="159">
        <v>1</v>
      </c>
      <c r="I107" s="160"/>
      <c r="J107" s="161">
        <f t="shared" si="0"/>
        <v>0</v>
      </c>
      <c r="K107" s="157" t="s">
        <v>120</v>
      </c>
      <c r="L107" s="162"/>
      <c r="M107" s="163" t="s">
        <v>19</v>
      </c>
      <c r="N107" s="164" t="s">
        <v>41</v>
      </c>
      <c r="O107" s="62"/>
      <c r="P107" s="165">
        <f t="shared" si="1"/>
        <v>0</v>
      </c>
      <c r="Q107" s="165">
        <v>0</v>
      </c>
      <c r="R107" s="165">
        <f t="shared" si="2"/>
        <v>0</v>
      </c>
      <c r="S107" s="165">
        <v>0</v>
      </c>
      <c r="T107" s="166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7" t="s">
        <v>79</v>
      </c>
      <c r="AT107" s="167" t="s">
        <v>116</v>
      </c>
      <c r="AU107" s="167" t="s">
        <v>70</v>
      </c>
      <c r="AY107" s="15" t="s">
        <v>121</v>
      </c>
      <c r="BE107" s="168">
        <f t="shared" si="4"/>
        <v>0</v>
      </c>
      <c r="BF107" s="168">
        <f t="shared" si="5"/>
        <v>0</v>
      </c>
      <c r="BG107" s="168">
        <f t="shared" si="6"/>
        <v>0</v>
      </c>
      <c r="BH107" s="168">
        <f t="shared" si="7"/>
        <v>0</v>
      </c>
      <c r="BI107" s="168">
        <f t="shared" si="8"/>
        <v>0</v>
      </c>
      <c r="BJ107" s="15" t="s">
        <v>77</v>
      </c>
      <c r="BK107" s="168">
        <f t="shared" si="9"/>
        <v>0</v>
      </c>
      <c r="BL107" s="15" t="s">
        <v>77</v>
      </c>
      <c r="BM107" s="167" t="s">
        <v>199</v>
      </c>
    </row>
    <row r="108" spans="1:65" s="2" customFormat="1" ht="16.5" customHeight="1">
      <c r="A108" s="32"/>
      <c r="B108" s="33"/>
      <c r="C108" s="155" t="s">
        <v>200</v>
      </c>
      <c r="D108" s="155" t="s">
        <v>116</v>
      </c>
      <c r="E108" s="156" t="s">
        <v>201</v>
      </c>
      <c r="F108" s="157" t="s">
        <v>202</v>
      </c>
      <c r="G108" s="158" t="s">
        <v>119</v>
      </c>
      <c r="H108" s="159">
        <v>1</v>
      </c>
      <c r="I108" s="160"/>
      <c r="J108" s="161">
        <f t="shared" si="0"/>
        <v>0</v>
      </c>
      <c r="K108" s="157" t="s">
        <v>120</v>
      </c>
      <c r="L108" s="162"/>
      <c r="M108" s="163" t="s">
        <v>19</v>
      </c>
      <c r="N108" s="164" t="s">
        <v>41</v>
      </c>
      <c r="O108" s="62"/>
      <c r="P108" s="165">
        <f t="shared" si="1"/>
        <v>0</v>
      </c>
      <c r="Q108" s="165">
        <v>0</v>
      </c>
      <c r="R108" s="165">
        <f t="shared" si="2"/>
        <v>0</v>
      </c>
      <c r="S108" s="165">
        <v>0</v>
      </c>
      <c r="T108" s="166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7" t="s">
        <v>79</v>
      </c>
      <c r="AT108" s="167" t="s">
        <v>116</v>
      </c>
      <c r="AU108" s="167" t="s">
        <v>70</v>
      </c>
      <c r="AY108" s="15" t="s">
        <v>121</v>
      </c>
      <c r="BE108" s="168">
        <f t="shared" si="4"/>
        <v>0</v>
      </c>
      <c r="BF108" s="168">
        <f t="shared" si="5"/>
        <v>0</v>
      </c>
      <c r="BG108" s="168">
        <f t="shared" si="6"/>
        <v>0</v>
      </c>
      <c r="BH108" s="168">
        <f t="shared" si="7"/>
        <v>0</v>
      </c>
      <c r="BI108" s="168">
        <f t="shared" si="8"/>
        <v>0</v>
      </c>
      <c r="BJ108" s="15" t="s">
        <v>77</v>
      </c>
      <c r="BK108" s="168">
        <f t="shared" si="9"/>
        <v>0</v>
      </c>
      <c r="BL108" s="15" t="s">
        <v>77</v>
      </c>
      <c r="BM108" s="167" t="s">
        <v>203</v>
      </c>
    </row>
    <row r="109" spans="1:65" s="2" customFormat="1" ht="16.5" customHeight="1">
      <c r="A109" s="32"/>
      <c r="B109" s="33"/>
      <c r="C109" s="155" t="s">
        <v>204</v>
      </c>
      <c r="D109" s="155" t="s">
        <v>116</v>
      </c>
      <c r="E109" s="156" t="s">
        <v>205</v>
      </c>
      <c r="F109" s="157" t="s">
        <v>206</v>
      </c>
      <c r="G109" s="158" t="s">
        <v>119</v>
      </c>
      <c r="H109" s="159">
        <v>1</v>
      </c>
      <c r="I109" s="160"/>
      <c r="J109" s="161">
        <f t="shared" si="0"/>
        <v>0</v>
      </c>
      <c r="K109" s="157" t="s">
        <v>120</v>
      </c>
      <c r="L109" s="162"/>
      <c r="M109" s="163" t="s">
        <v>19</v>
      </c>
      <c r="N109" s="164" t="s">
        <v>41</v>
      </c>
      <c r="O109" s="62"/>
      <c r="P109" s="165">
        <f t="shared" si="1"/>
        <v>0</v>
      </c>
      <c r="Q109" s="165">
        <v>0</v>
      </c>
      <c r="R109" s="165">
        <f t="shared" si="2"/>
        <v>0</v>
      </c>
      <c r="S109" s="165">
        <v>0</v>
      </c>
      <c r="T109" s="166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7" t="s">
        <v>79</v>
      </c>
      <c r="AT109" s="167" t="s">
        <v>116</v>
      </c>
      <c r="AU109" s="167" t="s">
        <v>70</v>
      </c>
      <c r="AY109" s="15" t="s">
        <v>121</v>
      </c>
      <c r="BE109" s="168">
        <f t="shared" si="4"/>
        <v>0</v>
      </c>
      <c r="BF109" s="168">
        <f t="shared" si="5"/>
        <v>0</v>
      </c>
      <c r="BG109" s="168">
        <f t="shared" si="6"/>
        <v>0</v>
      </c>
      <c r="BH109" s="168">
        <f t="shared" si="7"/>
        <v>0</v>
      </c>
      <c r="BI109" s="168">
        <f t="shared" si="8"/>
        <v>0</v>
      </c>
      <c r="BJ109" s="15" t="s">
        <v>77</v>
      </c>
      <c r="BK109" s="168">
        <f t="shared" si="9"/>
        <v>0</v>
      </c>
      <c r="BL109" s="15" t="s">
        <v>77</v>
      </c>
      <c r="BM109" s="167" t="s">
        <v>207</v>
      </c>
    </row>
    <row r="110" spans="1:65" s="2" customFormat="1" ht="16.5" customHeight="1">
      <c r="A110" s="32"/>
      <c r="B110" s="33"/>
      <c r="C110" s="155" t="s">
        <v>208</v>
      </c>
      <c r="D110" s="155" t="s">
        <v>116</v>
      </c>
      <c r="E110" s="156" t="s">
        <v>209</v>
      </c>
      <c r="F110" s="157" t="s">
        <v>210</v>
      </c>
      <c r="G110" s="158" t="s">
        <v>119</v>
      </c>
      <c r="H110" s="159">
        <v>1</v>
      </c>
      <c r="I110" s="160"/>
      <c r="J110" s="161">
        <f t="shared" si="0"/>
        <v>0</v>
      </c>
      <c r="K110" s="157" t="s">
        <v>120</v>
      </c>
      <c r="L110" s="162"/>
      <c r="M110" s="163" t="s">
        <v>19</v>
      </c>
      <c r="N110" s="164" t="s">
        <v>41</v>
      </c>
      <c r="O110" s="62"/>
      <c r="P110" s="165">
        <f t="shared" si="1"/>
        <v>0</v>
      </c>
      <c r="Q110" s="165">
        <v>0</v>
      </c>
      <c r="R110" s="165">
        <f t="shared" si="2"/>
        <v>0</v>
      </c>
      <c r="S110" s="165">
        <v>0</v>
      </c>
      <c r="T110" s="166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7" t="s">
        <v>79</v>
      </c>
      <c r="AT110" s="167" t="s">
        <v>116</v>
      </c>
      <c r="AU110" s="167" t="s">
        <v>70</v>
      </c>
      <c r="AY110" s="15" t="s">
        <v>121</v>
      </c>
      <c r="BE110" s="168">
        <f t="shared" si="4"/>
        <v>0</v>
      </c>
      <c r="BF110" s="168">
        <f t="shared" si="5"/>
        <v>0</v>
      </c>
      <c r="BG110" s="168">
        <f t="shared" si="6"/>
        <v>0</v>
      </c>
      <c r="BH110" s="168">
        <f t="shared" si="7"/>
        <v>0</v>
      </c>
      <c r="BI110" s="168">
        <f t="shared" si="8"/>
        <v>0</v>
      </c>
      <c r="BJ110" s="15" t="s">
        <v>77</v>
      </c>
      <c r="BK110" s="168">
        <f t="shared" si="9"/>
        <v>0</v>
      </c>
      <c r="BL110" s="15" t="s">
        <v>77</v>
      </c>
      <c r="BM110" s="167" t="s">
        <v>211</v>
      </c>
    </row>
    <row r="111" spans="1:65" s="2" customFormat="1" ht="16.5" customHeight="1">
      <c r="A111" s="32"/>
      <c r="B111" s="33"/>
      <c r="C111" s="155" t="s">
        <v>212</v>
      </c>
      <c r="D111" s="155" t="s">
        <v>116</v>
      </c>
      <c r="E111" s="156" t="s">
        <v>213</v>
      </c>
      <c r="F111" s="157" t="s">
        <v>214</v>
      </c>
      <c r="G111" s="158" t="s">
        <v>119</v>
      </c>
      <c r="H111" s="159">
        <v>1</v>
      </c>
      <c r="I111" s="160"/>
      <c r="J111" s="161">
        <f t="shared" si="0"/>
        <v>0</v>
      </c>
      <c r="K111" s="157" t="s">
        <v>120</v>
      </c>
      <c r="L111" s="162"/>
      <c r="M111" s="163" t="s">
        <v>19</v>
      </c>
      <c r="N111" s="164" t="s">
        <v>41</v>
      </c>
      <c r="O111" s="62"/>
      <c r="P111" s="165">
        <f t="shared" si="1"/>
        <v>0</v>
      </c>
      <c r="Q111" s="165">
        <v>0</v>
      </c>
      <c r="R111" s="165">
        <f t="shared" si="2"/>
        <v>0</v>
      </c>
      <c r="S111" s="165">
        <v>0</v>
      </c>
      <c r="T111" s="166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7" t="s">
        <v>79</v>
      </c>
      <c r="AT111" s="167" t="s">
        <v>116</v>
      </c>
      <c r="AU111" s="167" t="s">
        <v>70</v>
      </c>
      <c r="AY111" s="15" t="s">
        <v>121</v>
      </c>
      <c r="BE111" s="168">
        <f t="shared" si="4"/>
        <v>0</v>
      </c>
      <c r="BF111" s="168">
        <f t="shared" si="5"/>
        <v>0</v>
      </c>
      <c r="BG111" s="168">
        <f t="shared" si="6"/>
        <v>0</v>
      </c>
      <c r="BH111" s="168">
        <f t="shared" si="7"/>
        <v>0</v>
      </c>
      <c r="BI111" s="168">
        <f t="shared" si="8"/>
        <v>0</v>
      </c>
      <c r="BJ111" s="15" t="s">
        <v>77</v>
      </c>
      <c r="BK111" s="168">
        <f t="shared" si="9"/>
        <v>0</v>
      </c>
      <c r="BL111" s="15" t="s">
        <v>77</v>
      </c>
      <c r="BM111" s="167" t="s">
        <v>215</v>
      </c>
    </row>
    <row r="112" spans="1:65" s="2" customFormat="1" ht="21.75" customHeight="1">
      <c r="A112" s="32"/>
      <c r="B112" s="33"/>
      <c r="C112" s="155" t="s">
        <v>216</v>
      </c>
      <c r="D112" s="155" t="s">
        <v>116</v>
      </c>
      <c r="E112" s="156" t="s">
        <v>217</v>
      </c>
      <c r="F112" s="157" t="s">
        <v>218</v>
      </c>
      <c r="G112" s="158" t="s">
        <v>119</v>
      </c>
      <c r="H112" s="159">
        <v>1</v>
      </c>
      <c r="I112" s="160"/>
      <c r="J112" s="161">
        <f t="shared" si="0"/>
        <v>0</v>
      </c>
      <c r="K112" s="157" t="s">
        <v>120</v>
      </c>
      <c r="L112" s="162"/>
      <c r="M112" s="163" t="s">
        <v>19</v>
      </c>
      <c r="N112" s="164" t="s">
        <v>41</v>
      </c>
      <c r="O112" s="62"/>
      <c r="P112" s="165">
        <f t="shared" si="1"/>
        <v>0</v>
      </c>
      <c r="Q112" s="165">
        <v>0</v>
      </c>
      <c r="R112" s="165">
        <f t="shared" si="2"/>
        <v>0</v>
      </c>
      <c r="S112" s="165">
        <v>0</v>
      </c>
      <c r="T112" s="166">
        <f t="shared" si="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7" t="s">
        <v>79</v>
      </c>
      <c r="AT112" s="167" t="s">
        <v>116</v>
      </c>
      <c r="AU112" s="167" t="s">
        <v>70</v>
      </c>
      <c r="AY112" s="15" t="s">
        <v>121</v>
      </c>
      <c r="BE112" s="168">
        <f t="shared" si="4"/>
        <v>0</v>
      </c>
      <c r="BF112" s="168">
        <f t="shared" si="5"/>
        <v>0</v>
      </c>
      <c r="BG112" s="168">
        <f t="shared" si="6"/>
        <v>0</v>
      </c>
      <c r="BH112" s="168">
        <f t="shared" si="7"/>
        <v>0</v>
      </c>
      <c r="BI112" s="168">
        <f t="shared" si="8"/>
        <v>0</v>
      </c>
      <c r="BJ112" s="15" t="s">
        <v>77</v>
      </c>
      <c r="BK112" s="168">
        <f t="shared" si="9"/>
        <v>0</v>
      </c>
      <c r="BL112" s="15" t="s">
        <v>77</v>
      </c>
      <c r="BM112" s="167" t="s">
        <v>219</v>
      </c>
    </row>
    <row r="113" spans="1:65" s="2" customFormat="1" ht="21.75" customHeight="1">
      <c r="A113" s="32"/>
      <c r="B113" s="33"/>
      <c r="C113" s="155" t="s">
        <v>220</v>
      </c>
      <c r="D113" s="155" t="s">
        <v>116</v>
      </c>
      <c r="E113" s="156" t="s">
        <v>221</v>
      </c>
      <c r="F113" s="157" t="s">
        <v>222</v>
      </c>
      <c r="G113" s="158" t="s">
        <v>119</v>
      </c>
      <c r="H113" s="159">
        <v>1</v>
      </c>
      <c r="I113" s="160"/>
      <c r="J113" s="161">
        <f t="shared" si="0"/>
        <v>0</v>
      </c>
      <c r="K113" s="157" t="s">
        <v>120</v>
      </c>
      <c r="L113" s="162"/>
      <c r="M113" s="163" t="s">
        <v>19</v>
      </c>
      <c r="N113" s="164" t="s">
        <v>41</v>
      </c>
      <c r="O113" s="62"/>
      <c r="P113" s="165">
        <f t="shared" si="1"/>
        <v>0</v>
      </c>
      <c r="Q113" s="165">
        <v>0</v>
      </c>
      <c r="R113" s="165">
        <f t="shared" si="2"/>
        <v>0</v>
      </c>
      <c r="S113" s="165">
        <v>0</v>
      </c>
      <c r="T113" s="166">
        <f t="shared" si="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7" t="s">
        <v>79</v>
      </c>
      <c r="AT113" s="167" t="s">
        <v>116</v>
      </c>
      <c r="AU113" s="167" t="s">
        <v>70</v>
      </c>
      <c r="AY113" s="15" t="s">
        <v>121</v>
      </c>
      <c r="BE113" s="168">
        <f t="shared" si="4"/>
        <v>0</v>
      </c>
      <c r="BF113" s="168">
        <f t="shared" si="5"/>
        <v>0</v>
      </c>
      <c r="BG113" s="168">
        <f t="shared" si="6"/>
        <v>0</v>
      </c>
      <c r="BH113" s="168">
        <f t="shared" si="7"/>
        <v>0</v>
      </c>
      <c r="BI113" s="168">
        <f t="shared" si="8"/>
        <v>0</v>
      </c>
      <c r="BJ113" s="15" t="s">
        <v>77</v>
      </c>
      <c r="BK113" s="168">
        <f t="shared" si="9"/>
        <v>0</v>
      </c>
      <c r="BL113" s="15" t="s">
        <v>77</v>
      </c>
      <c r="BM113" s="167" t="s">
        <v>223</v>
      </c>
    </row>
    <row r="114" spans="1:65" s="2" customFormat="1" ht="21.75" customHeight="1">
      <c r="A114" s="32"/>
      <c r="B114" s="33"/>
      <c r="C114" s="155" t="s">
        <v>224</v>
      </c>
      <c r="D114" s="155" t="s">
        <v>116</v>
      </c>
      <c r="E114" s="156" t="s">
        <v>225</v>
      </c>
      <c r="F114" s="157" t="s">
        <v>226</v>
      </c>
      <c r="G114" s="158" t="s">
        <v>119</v>
      </c>
      <c r="H114" s="159">
        <v>1</v>
      </c>
      <c r="I114" s="160"/>
      <c r="J114" s="161">
        <f t="shared" si="0"/>
        <v>0</v>
      </c>
      <c r="K114" s="157" t="s">
        <v>120</v>
      </c>
      <c r="L114" s="162"/>
      <c r="M114" s="163" t="s">
        <v>19</v>
      </c>
      <c r="N114" s="164" t="s">
        <v>41</v>
      </c>
      <c r="O114" s="62"/>
      <c r="P114" s="165">
        <f t="shared" si="1"/>
        <v>0</v>
      </c>
      <c r="Q114" s="165">
        <v>0</v>
      </c>
      <c r="R114" s="165">
        <f t="shared" si="2"/>
        <v>0</v>
      </c>
      <c r="S114" s="165">
        <v>0</v>
      </c>
      <c r="T114" s="166">
        <f t="shared" si="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7" t="s">
        <v>79</v>
      </c>
      <c r="AT114" s="167" t="s">
        <v>116</v>
      </c>
      <c r="AU114" s="167" t="s">
        <v>70</v>
      </c>
      <c r="AY114" s="15" t="s">
        <v>121</v>
      </c>
      <c r="BE114" s="168">
        <f t="shared" si="4"/>
        <v>0</v>
      </c>
      <c r="BF114" s="168">
        <f t="shared" si="5"/>
        <v>0</v>
      </c>
      <c r="BG114" s="168">
        <f t="shared" si="6"/>
        <v>0</v>
      </c>
      <c r="BH114" s="168">
        <f t="shared" si="7"/>
        <v>0</v>
      </c>
      <c r="BI114" s="168">
        <f t="shared" si="8"/>
        <v>0</v>
      </c>
      <c r="BJ114" s="15" t="s">
        <v>77</v>
      </c>
      <c r="BK114" s="168">
        <f t="shared" si="9"/>
        <v>0</v>
      </c>
      <c r="BL114" s="15" t="s">
        <v>77</v>
      </c>
      <c r="BM114" s="167" t="s">
        <v>227</v>
      </c>
    </row>
    <row r="115" spans="1:65" s="2" customFormat="1" ht="16.5" customHeight="1">
      <c r="A115" s="32"/>
      <c r="B115" s="33"/>
      <c r="C115" s="155" t="s">
        <v>228</v>
      </c>
      <c r="D115" s="155" t="s">
        <v>116</v>
      </c>
      <c r="E115" s="156" t="s">
        <v>229</v>
      </c>
      <c r="F115" s="157" t="s">
        <v>230</v>
      </c>
      <c r="G115" s="158" t="s">
        <v>119</v>
      </c>
      <c r="H115" s="159">
        <v>1</v>
      </c>
      <c r="I115" s="160"/>
      <c r="J115" s="161">
        <f t="shared" si="0"/>
        <v>0</v>
      </c>
      <c r="K115" s="157" t="s">
        <v>120</v>
      </c>
      <c r="L115" s="162"/>
      <c r="M115" s="163" t="s">
        <v>19</v>
      </c>
      <c r="N115" s="164" t="s">
        <v>41</v>
      </c>
      <c r="O115" s="62"/>
      <c r="P115" s="165">
        <f t="shared" si="1"/>
        <v>0</v>
      </c>
      <c r="Q115" s="165">
        <v>0</v>
      </c>
      <c r="R115" s="165">
        <f t="shared" si="2"/>
        <v>0</v>
      </c>
      <c r="S115" s="165">
        <v>0</v>
      </c>
      <c r="T115" s="166">
        <f t="shared" si="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7" t="s">
        <v>79</v>
      </c>
      <c r="AT115" s="167" t="s">
        <v>116</v>
      </c>
      <c r="AU115" s="167" t="s">
        <v>70</v>
      </c>
      <c r="AY115" s="15" t="s">
        <v>121</v>
      </c>
      <c r="BE115" s="168">
        <f t="shared" si="4"/>
        <v>0</v>
      </c>
      <c r="BF115" s="168">
        <f t="shared" si="5"/>
        <v>0</v>
      </c>
      <c r="BG115" s="168">
        <f t="shared" si="6"/>
        <v>0</v>
      </c>
      <c r="BH115" s="168">
        <f t="shared" si="7"/>
        <v>0</v>
      </c>
      <c r="BI115" s="168">
        <f t="shared" si="8"/>
        <v>0</v>
      </c>
      <c r="BJ115" s="15" t="s">
        <v>77</v>
      </c>
      <c r="BK115" s="168">
        <f t="shared" si="9"/>
        <v>0</v>
      </c>
      <c r="BL115" s="15" t="s">
        <v>77</v>
      </c>
      <c r="BM115" s="167" t="s">
        <v>231</v>
      </c>
    </row>
    <row r="116" spans="1:65" s="2" customFormat="1" ht="16.5" customHeight="1">
      <c r="A116" s="32"/>
      <c r="B116" s="33"/>
      <c r="C116" s="155" t="s">
        <v>232</v>
      </c>
      <c r="D116" s="155" t="s">
        <v>116</v>
      </c>
      <c r="E116" s="156" t="s">
        <v>233</v>
      </c>
      <c r="F116" s="157" t="s">
        <v>234</v>
      </c>
      <c r="G116" s="158" t="s">
        <v>119</v>
      </c>
      <c r="H116" s="159">
        <v>1</v>
      </c>
      <c r="I116" s="160"/>
      <c r="J116" s="161">
        <f t="shared" si="0"/>
        <v>0</v>
      </c>
      <c r="K116" s="157" t="s">
        <v>120</v>
      </c>
      <c r="L116" s="162"/>
      <c r="M116" s="163" t="s">
        <v>19</v>
      </c>
      <c r="N116" s="164" t="s">
        <v>41</v>
      </c>
      <c r="O116" s="62"/>
      <c r="P116" s="165">
        <f t="shared" si="1"/>
        <v>0</v>
      </c>
      <c r="Q116" s="165">
        <v>0</v>
      </c>
      <c r="R116" s="165">
        <f t="shared" si="2"/>
        <v>0</v>
      </c>
      <c r="S116" s="165">
        <v>0</v>
      </c>
      <c r="T116" s="166">
        <f t="shared" si="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7" t="s">
        <v>79</v>
      </c>
      <c r="AT116" s="167" t="s">
        <v>116</v>
      </c>
      <c r="AU116" s="167" t="s">
        <v>70</v>
      </c>
      <c r="AY116" s="15" t="s">
        <v>121</v>
      </c>
      <c r="BE116" s="168">
        <f t="shared" si="4"/>
        <v>0</v>
      </c>
      <c r="BF116" s="168">
        <f t="shared" si="5"/>
        <v>0</v>
      </c>
      <c r="BG116" s="168">
        <f t="shared" si="6"/>
        <v>0</v>
      </c>
      <c r="BH116" s="168">
        <f t="shared" si="7"/>
        <v>0</v>
      </c>
      <c r="BI116" s="168">
        <f t="shared" si="8"/>
        <v>0</v>
      </c>
      <c r="BJ116" s="15" t="s">
        <v>77</v>
      </c>
      <c r="BK116" s="168">
        <f t="shared" si="9"/>
        <v>0</v>
      </c>
      <c r="BL116" s="15" t="s">
        <v>77</v>
      </c>
      <c r="BM116" s="167" t="s">
        <v>235</v>
      </c>
    </row>
    <row r="117" spans="1:65" s="2" customFormat="1" ht="24.2" customHeight="1">
      <c r="A117" s="32"/>
      <c r="B117" s="33"/>
      <c r="C117" s="155" t="s">
        <v>236</v>
      </c>
      <c r="D117" s="155" t="s">
        <v>116</v>
      </c>
      <c r="E117" s="156" t="s">
        <v>237</v>
      </c>
      <c r="F117" s="157" t="s">
        <v>238</v>
      </c>
      <c r="G117" s="158" t="s">
        <v>119</v>
      </c>
      <c r="H117" s="159">
        <v>1</v>
      </c>
      <c r="I117" s="160"/>
      <c r="J117" s="161">
        <f t="shared" si="0"/>
        <v>0</v>
      </c>
      <c r="K117" s="157" t="s">
        <v>120</v>
      </c>
      <c r="L117" s="162"/>
      <c r="M117" s="163" t="s">
        <v>19</v>
      </c>
      <c r="N117" s="164" t="s">
        <v>41</v>
      </c>
      <c r="O117" s="62"/>
      <c r="P117" s="165">
        <f t="shared" si="1"/>
        <v>0</v>
      </c>
      <c r="Q117" s="165">
        <v>0</v>
      </c>
      <c r="R117" s="165">
        <f t="shared" si="2"/>
        <v>0</v>
      </c>
      <c r="S117" s="165">
        <v>0</v>
      </c>
      <c r="T117" s="166">
        <f t="shared" si="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79</v>
      </c>
      <c r="AT117" s="167" t="s">
        <v>116</v>
      </c>
      <c r="AU117" s="167" t="s">
        <v>70</v>
      </c>
      <c r="AY117" s="15" t="s">
        <v>121</v>
      </c>
      <c r="BE117" s="168">
        <f t="shared" si="4"/>
        <v>0</v>
      </c>
      <c r="BF117" s="168">
        <f t="shared" si="5"/>
        <v>0</v>
      </c>
      <c r="BG117" s="168">
        <f t="shared" si="6"/>
        <v>0</v>
      </c>
      <c r="BH117" s="168">
        <f t="shared" si="7"/>
        <v>0</v>
      </c>
      <c r="BI117" s="168">
        <f t="shared" si="8"/>
        <v>0</v>
      </c>
      <c r="BJ117" s="15" t="s">
        <v>77</v>
      </c>
      <c r="BK117" s="168">
        <f t="shared" si="9"/>
        <v>0</v>
      </c>
      <c r="BL117" s="15" t="s">
        <v>77</v>
      </c>
      <c r="BM117" s="167" t="s">
        <v>239</v>
      </c>
    </row>
    <row r="118" spans="1:65" s="2" customFormat="1" ht="24.2" customHeight="1">
      <c r="A118" s="32"/>
      <c r="B118" s="33"/>
      <c r="C118" s="155" t="s">
        <v>240</v>
      </c>
      <c r="D118" s="155" t="s">
        <v>116</v>
      </c>
      <c r="E118" s="156" t="s">
        <v>241</v>
      </c>
      <c r="F118" s="157" t="s">
        <v>242</v>
      </c>
      <c r="G118" s="158" t="s">
        <v>119</v>
      </c>
      <c r="H118" s="159">
        <v>1</v>
      </c>
      <c r="I118" s="160"/>
      <c r="J118" s="161">
        <f t="shared" si="0"/>
        <v>0</v>
      </c>
      <c r="K118" s="157" t="s">
        <v>120</v>
      </c>
      <c r="L118" s="162"/>
      <c r="M118" s="163" t="s">
        <v>19</v>
      </c>
      <c r="N118" s="164" t="s">
        <v>41</v>
      </c>
      <c r="O118" s="62"/>
      <c r="P118" s="165">
        <f t="shared" si="1"/>
        <v>0</v>
      </c>
      <c r="Q118" s="165">
        <v>0</v>
      </c>
      <c r="R118" s="165">
        <f t="shared" si="2"/>
        <v>0</v>
      </c>
      <c r="S118" s="165">
        <v>0</v>
      </c>
      <c r="T118" s="166">
        <f t="shared" si="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7" t="s">
        <v>79</v>
      </c>
      <c r="AT118" s="167" t="s">
        <v>116</v>
      </c>
      <c r="AU118" s="167" t="s">
        <v>70</v>
      </c>
      <c r="AY118" s="15" t="s">
        <v>121</v>
      </c>
      <c r="BE118" s="168">
        <f t="shared" si="4"/>
        <v>0</v>
      </c>
      <c r="BF118" s="168">
        <f t="shared" si="5"/>
        <v>0</v>
      </c>
      <c r="BG118" s="168">
        <f t="shared" si="6"/>
        <v>0</v>
      </c>
      <c r="BH118" s="168">
        <f t="shared" si="7"/>
        <v>0</v>
      </c>
      <c r="BI118" s="168">
        <f t="shared" si="8"/>
        <v>0</v>
      </c>
      <c r="BJ118" s="15" t="s">
        <v>77</v>
      </c>
      <c r="BK118" s="168">
        <f t="shared" si="9"/>
        <v>0</v>
      </c>
      <c r="BL118" s="15" t="s">
        <v>77</v>
      </c>
      <c r="BM118" s="167" t="s">
        <v>243</v>
      </c>
    </row>
    <row r="119" spans="1:65" s="2" customFormat="1" ht="24.2" customHeight="1">
      <c r="A119" s="32"/>
      <c r="B119" s="33"/>
      <c r="C119" s="155" t="s">
        <v>244</v>
      </c>
      <c r="D119" s="155" t="s">
        <v>116</v>
      </c>
      <c r="E119" s="156" t="s">
        <v>245</v>
      </c>
      <c r="F119" s="157" t="s">
        <v>246</v>
      </c>
      <c r="G119" s="158" t="s">
        <v>119</v>
      </c>
      <c r="H119" s="159">
        <v>1</v>
      </c>
      <c r="I119" s="160"/>
      <c r="J119" s="161">
        <f t="shared" si="0"/>
        <v>0</v>
      </c>
      <c r="K119" s="157" t="s">
        <v>120</v>
      </c>
      <c r="L119" s="162"/>
      <c r="M119" s="163" t="s">
        <v>19</v>
      </c>
      <c r="N119" s="164" t="s">
        <v>41</v>
      </c>
      <c r="O119" s="62"/>
      <c r="P119" s="165">
        <f t="shared" si="1"/>
        <v>0</v>
      </c>
      <c r="Q119" s="165">
        <v>0</v>
      </c>
      <c r="R119" s="165">
        <f t="shared" si="2"/>
        <v>0</v>
      </c>
      <c r="S119" s="165">
        <v>0</v>
      </c>
      <c r="T119" s="166">
        <f t="shared" si="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7" t="s">
        <v>79</v>
      </c>
      <c r="AT119" s="167" t="s">
        <v>116</v>
      </c>
      <c r="AU119" s="167" t="s">
        <v>70</v>
      </c>
      <c r="AY119" s="15" t="s">
        <v>121</v>
      </c>
      <c r="BE119" s="168">
        <f t="shared" si="4"/>
        <v>0</v>
      </c>
      <c r="BF119" s="168">
        <f t="shared" si="5"/>
        <v>0</v>
      </c>
      <c r="BG119" s="168">
        <f t="shared" si="6"/>
        <v>0</v>
      </c>
      <c r="BH119" s="168">
        <f t="shared" si="7"/>
        <v>0</v>
      </c>
      <c r="BI119" s="168">
        <f t="shared" si="8"/>
        <v>0</v>
      </c>
      <c r="BJ119" s="15" t="s">
        <v>77</v>
      </c>
      <c r="BK119" s="168">
        <f t="shared" si="9"/>
        <v>0</v>
      </c>
      <c r="BL119" s="15" t="s">
        <v>77</v>
      </c>
      <c r="BM119" s="167" t="s">
        <v>247</v>
      </c>
    </row>
    <row r="120" spans="1:65" s="2" customFormat="1" ht="16.5" customHeight="1">
      <c r="A120" s="32"/>
      <c r="B120" s="33"/>
      <c r="C120" s="155" t="s">
        <v>248</v>
      </c>
      <c r="D120" s="155" t="s">
        <v>116</v>
      </c>
      <c r="E120" s="156" t="s">
        <v>249</v>
      </c>
      <c r="F120" s="157" t="s">
        <v>250</v>
      </c>
      <c r="G120" s="158" t="s">
        <v>119</v>
      </c>
      <c r="H120" s="159">
        <v>1</v>
      </c>
      <c r="I120" s="160"/>
      <c r="J120" s="161">
        <f t="shared" si="0"/>
        <v>0</v>
      </c>
      <c r="K120" s="157" t="s">
        <v>120</v>
      </c>
      <c r="L120" s="162"/>
      <c r="M120" s="163" t="s">
        <v>19</v>
      </c>
      <c r="N120" s="164" t="s">
        <v>41</v>
      </c>
      <c r="O120" s="62"/>
      <c r="P120" s="165">
        <f t="shared" si="1"/>
        <v>0</v>
      </c>
      <c r="Q120" s="165">
        <v>0</v>
      </c>
      <c r="R120" s="165">
        <f t="shared" si="2"/>
        <v>0</v>
      </c>
      <c r="S120" s="165">
        <v>0</v>
      </c>
      <c r="T120" s="166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7" t="s">
        <v>79</v>
      </c>
      <c r="AT120" s="167" t="s">
        <v>116</v>
      </c>
      <c r="AU120" s="167" t="s">
        <v>70</v>
      </c>
      <c r="AY120" s="15" t="s">
        <v>121</v>
      </c>
      <c r="BE120" s="168">
        <f t="shared" si="4"/>
        <v>0</v>
      </c>
      <c r="BF120" s="168">
        <f t="shared" si="5"/>
        <v>0</v>
      </c>
      <c r="BG120" s="168">
        <f t="shared" si="6"/>
        <v>0</v>
      </c>
      <c r="BH120" s="168">
        <f t="shared" si="7"/>
        <v>0</v>
      </c>
      <c r="BI120" s="168">
        <f t="shared" si="8"/>
        <v>0</v>
      </c>
      <c r="BJ120" s="15" t="s">
        <v>77</v>
      </c>
      <c r="BK120" s="168">
        <f t="shared" si="9"/>
        <v>0</v>
      </c>
      <c r="BL120" s="15" t="s">
        <v>77</v>
      </c>
      <c r="BM120" s="167" t="s">
        <v>251</v>
      </c>
    </row>
    <row r="121" spans="1:65" s="2" customFormat="1" ht="16.5" customHeight="1">
      <c r="A121" s="32"/>
      <c r="B121" s="33"/>
      <c r="C121" s="155" t="s">
        <v>252</v>
      </c>
      <c r="D121" s="155" t="s">
        <v>116</v>
      </c>
      <c r="E121" s="156" t="s">
        <v>253</v>
      </c>
      <c r="F121" s="157" t="s">
        <v>254</v>
      </c>
      <c r="G121" s="158" t="s">
        <v>119</v>
      </c>
      <c r="H121" s="159">
        <v>1</v>
      </c>
      <c r="I121" s="160"/>
      <c r="J121" s="161">
        <f t="shared" si="0"/>
        <v>0</v>
      </c>
      <c r="K121" s="157" t="s">
        <v>120</v>
      </c>
      <c r="L121" s="162"/>
      <c r="M121" s="163" t="s">
        <v>19</v>
      </c>
      <c r="N121" s="164" t="s">
        <v>41</v>
      </c>
      <c r="O121" s="62"/>
      <c r="P121" s="165">
        <f t="shared" si="1"/>
        <v>0</v>
      </c>
      <c r="Q121" s="165">
        <v>0</v>
      </c>
      <c r="R121" s="165">
        <f t="shared" si="2"/>
        <v>0</v>
      </c>
      <c r="S121" s="165">
        <v>0</v>
      </c>
      <c r="T121" s="166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7" t="s">
        <v>79</v>
      </c>
      <c r="AT121" s="167" t="s">
        <v>116</v>
      </c>
      <c r="AU121" s="167" t="s">
        <v>70</v>
      </c>
      <c r="AY121" s="15" t="s">
        <v>121</v>
      </c>
      <c r="BE121" s="168">
        <f t="shared" si="4"/>
        <v>0</v>
      </c>
      <c r="BF121" s="168">
        <f t="shared" si="5"/>
        <v>0</v>
      </c>
      <c r="BG121" s="168">
        <f t="shared" si="6"/>
        <v>0</v>
      </c>
      <c r="BH121" s="168">
        <f t="shared" si="7"/>
        <v>0</v>
      </c>
      <c r="BI121" s="168">
        <f t="shared" si="8"/>
        <v>0</v>
      </c>
      <c r="BJ121" s="15" t="s">
        <v>77</v>
      </c>
      <c r="BK121" s="168">
        <f t="shared" si="9"/>
        <v>0</v>
      </c>
      <c r="BL121" s="15" t="s">
        <v>77</v>
      </c>
      <c r="BM121" s="167" t="s">
        <v>255</v>
      </c>
    </row>
    <row r="122" spans="1:65" s="2" customFormat="1" ht="16.5" customHeight="1">
      <c r="A122" s="32"/>
      <c r="B122" s="33"/>
      <c r="C122" s="155" t="s">
        <v>256</v>
      </c>
      <c r="D122" s="155" t="s">
        <v>116</v>
      </c>
      <c r="E122" s="156" t="s">
        <v>257</v>
      </c>
      <c r="F122" s="157" t="s">
        <v>258</v>
      </c>
      <c r="G122" s="158" t="s">
        <v>119</v>
      </c>
      <c r="H122" s="159">
        <v>1</v>
      </c>
      <c r="I122" s="160"/>
      <c r="J122" s="161">
        <f t="shared" si="0"/>
        <v>0</v>
      </c>
      <c r="K122" s="157" t="s">
        <v>120</v>
      </c>
      <c r="L122" s="162"/>
      <c r="M122" s="163" t="s">
        <v>19</v>
      </c>
      <c r="N122" s="164" t="s">
        <v>41</v>
      </c>
      <c r="O122" s="62"/>
      <c r="P122" s="165">
        <f t="shared" si="1"/>
        <v>0</v>
      </c>
      <c r="Q122" s="165">
        <v>0</v>
      </c>
      <c r="R122" s="165">
        <f t="shared" si="2"/>
        <v>0</v>
      </c>
      <c r="S122" s="165">
        <v>0</v>
      </c>
      <c r="T122" s="166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7" t="s">
        <v>79</v>
      </c>
      <c r="AT122" s="167" t="s">
        <v>116</v>
      </c>
      <c r="AU122" s="167" t="s">
        <v>70</v>
      </c>
      <c r="AY122" s="15" t="s">
        <v>121</v>
      </c>
      <c r="BE122" s="168">
        <f t="shared" si="4"/>
        <v>0</v>
      </c>
      <c r="BF122" s="168">
        <f t="shared" si="5"/>
        <v>0</v>
      </c>
      <c r="BG122" s="168">
        <f t="shared" si="6"/>
        <v>0</v>
      </c>
      <c r="BH122" s="168">
        <f t="shared" si="7"/>
        <v>0</v>
      </c>
      <c r="BI122" s="168">
        <f t="shared" si="8"/>
        <v>0</v>
      </c>
      <c r="BJ122" s="15" t="s">
        <v>77</v>
      </c>
      <c r="BK122" s="168">
        <f t="shared" si="9"/>
        <v>0</v>
      </c>
      <c r="BL122" s="15" t="s">
        <v>77</v>
      </c>
      <c r="BM122" s="167" t="s">
        <v>259</v>
      </c>
    </row>
    <row r="123" spans="1:65" s="2" customFormat="1" ht="16.5" customHeight="1">
      <c r="A123" s="32"/>
      <c r="B123" s="33"/>
      <c r="C123" s="155" t="s">
        <v>260</v>
      </c>
      <c r="D123" s="155" t="s">
        <v>116</v>
      </c>
      <c r="E123" s="156" t="s">
        <v>261</v>
      </c>
      <c r="F123" s="157" t="s">
        <v>262</v>
      </c>
      <c r="G123" s="158" t="s">
        <v>119</v>
      </c>
      <c r="H123" s="159">
        <v>1</v>
      </c>
      <c r="I123" s="160"/>
      <c r="J123" s="161">
        <f t="shared" si="0"/>
        <v>0</v>
      </c>
      <c r="K123" s="157" t="s">
        <v>120</v>
      </c>
      <c r="L123" s="162"/>
      <c r="M123" s="163" t="s">
        <v>19</v>
      </c>
      <c r="N123" s="164" t="s">
        <v>41</v>
      </c>
      <c r="O123" s="62"/>
      <c r="P123" s="165">
        <f t="shared" si="1"/>
        <v>0</v>
      </c>
      <c r="Q123" s="165">
        <v>0</v>
      </c>
      <c r="R123" s="165">
        <f t="shared" si="2"/>
        <v>0</v>
      </c>
      <c r="S123" s="165">
        <v>0</v>
      </c>
      <c r="T123" s="166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7" t="s">
        <v>79</v>
      </c>
      <c r="AT123" s="167" t="s">
        <v>116</v>
      </c>
      <c r="AU123" s="167" t="s">
        <v>70</v>
      </c>
      <c r="AY123" s="15" t="s">
        <v>121</v>
      </c>
      <c r="BE123" s="168">
        <f t="shared" si="4"/>
        <v>0</v>
      </c>
      <c r="BF123" s="168">
        <f t="shared" si="5"/>
        <v>0</v>
      </c>
      <c r="BG123" s="168">
        <f t="shared" si="6"/>
        <v>0</v>
      </c>
      <c r="BH123" s="168">
        <f t="shared" si="7"/>
        <v>0</v>
      </c>
      <c r="BI123" s="168">
        <f t="shared" si="8"/>
        <v>0</v>
      </c>
      <c r="BJ123" s="15" t="s">
        <v>77</v>
      </c>
      <c r="BK123" s="168">
        <f t="shared" si="9"/>
        <v>0</v>
      </c>
      <c r="BL123" s="15" t="s">
        <v>77</v>
      </c>
      <c r="BM123" s="167" t="s">
        <v>263</v>
      </c>
    </row>
    <row r="124" spans="1:65" s="2" customFormat="1" ht="16.5" customHeight="1">
      <c r="A124" s="32"/>
      <c r="B124" s="33"/>
      <c r="C124" s="155" t="s">
        <v>264</v>
      </c>
      <c r="D124" s="155" t="s">
        <v>116</v>
      </c>
      <c r="E124" s="156" t="s">
        <v>265</v>
      </c>
      <c r="F124" s="157" t="s">
        <v>266</v>
      </c>
      <c r="G124" s="158" t="s">
        <v>119</v>
      </c>
      <c r="H124" s="159">
        <v>1</v>
      </c>
      <c r="I124" s="160"/>
      <c r="J124" s="161">
        <f t="shared" si="0"/>
        <v>0</v>
      </c>
      <c r="K124" s="157" t="s">
        <v>120</v>
      </c>
      <c r="L124" s="162"/>
      <c r="M124" s="163" t="s">
        <v>19</v>
      </c>
      <c r="N124" s="164" t="s">
        <v>41</v>
      </c>
      <c r="O124" s="62"/>
      <c r="P124" s="165">
        <f t="shared" si="1"/>
        <v>0</v>
      </c>
      <c r="Q124" s="165">
        <v>0</v>
      </c>
      <c r="R124" s="165">
        <f t="shared" si="2"/>
        <v>0</v>
      </c>
      <c r="S124" s="165">
        <v>0</v>
      </c>
      <c r="T124" s="166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79</v>
      </c>
      <c r="AT124" s="167" t="s">
        <v>116</v>
      </c>
      <c r="AU124" s="167" t="s">
        <v>70</v>
      </c>
      <c r="AY124" s="15" t="s">
        <v>121</v>
      </c>
      <c r="BE124" s="168">
        <f t="shared" si="4"/>
        <v>0</v>
      </c>
      <c r="BF124" s="168">
        <f t="shared" si="5"/>
        <v>0</v>
      </c>
      <c r="BG124" s="168">
        <f t="shared" si="6"/>
        <v>0</v>
      </c>
      <c r="BH124" s="168">
        <f t="shared" si="7"/>
        <v>0</v>
      </c>
      <c r="BI124" s="168">
        <f t="shared" si="8"/>
        <v>0</v>
      </c>
      <c r="BJ124" s="15" t="s">
        <v>77</v>
      </c>
      <c r="BK124" s="168">
        <f t="shared" si="9"/>
        <v>0</v>
      </c>
      <c r="BL124" s="15" t="s">
        <v>77</v>
      </c>
      <c r="BM124" s="167" t="s">
        <v>267</v>
      </c>
    </row>
    <row r="125" spans="1:65" s="2" customFormat="1" ht="16.5" customHeight="1">
      <c r="A125" s="32"/>
      <c r="B125" s="33"/>
      <c r="C125" s="155" t="s">
        <v>268</v>
      </c>
      <c r="D125" s="155" t="s">
        <v>116</v>
      </c>
      <c r="E125" s="156" t="s">
        <v>269</v>
      </c>
      <c r="F125" s="157" t="s">
        <v>270</v>
      </c>
      <c r="G125" s="158" t="s">
        <v>119</v>
      </c>
      <c r="H125" s="159">
        <v>1</v>
      </c>
      <c r="I125" s="160"/>
      <c r="J125" s="161">
        <f t="shared" si="0"/>
        <v>0</v>
      </c>
      <c r="K125" s="157" t="s">
        <v>120</v>
      </c>
      <c r="L125" s="162"/>
      <c r="M125" s="163" t="s">
        <v>19</v>
      </c>
      <c r="N125" s="164" t="s">
        <v>41</v>
      </c>
      <c r="O125" s="62"/>
      <c r="P125" s="165">
        <f t="shared" si="1"/>
        <v>0</v>
      </c>
      <c r="Q125" s="165">
        <v>0</v>
      </c>
      <c r="R125" s="165">
        <f t="shared" si="2"/>
        <v>0</v>
      </c>
      <c r="S125" s="165">
        <v>0</v>
      </c>
      <c r="T125" s="16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7" t="s">
        <v>79</v>
      </c>
      <c r="AT125" s="167" t="s">
        <v>116</v>
      </c>
      <c r="AU125" s="167" t="s">
        <v>70</v>
      </c>
      <c r="AY125" s="15" t="s">
        <v>121</v>
      </c>
      <c r="BE125" s="168">
        <f t="shared" si="4"/>
        <v>0</v>
      </c>
      <c r="BF125" s="168">
        <f t="shared" si="5"/>
        <v>0</v>
      </c>
      <c r="BG125" s="168">
        <f t="shared" si="6"/>
        <v>0</v>
      </c>
      <c r="BH125" s="168">
        <f t="shared" si="7"/>
        <v>0</v>
      </c>
      <c r="BI125" s="168">
        <f t="shared" si="8"/>
        <v>0</v>
      </c>
      <c r="BJ125" s="15" t="s">
        <v>77</v>
      </c>
      <c r="BK125" s="168">
        <f t="shared" si="9"/>
        <v>0</v>
      </c>
      <c r="BL125" s="15" t="s">
        <v>77</v>
      </c>
      <c r="BM125" s="167" t="s">
        <v>271</v>
      </c>
    </row>
    <row r="126" spans="1:65" s="2" customFormat="1" ht="16.5" customHeight="1">
      <c r="A126" s="32"/>
      <c r="B126" s="33"/>
      <c r="C126" s="155" t="s">
        <v>272</v>
      </c>
      <c r="D126" s="155" t="s">
        <v>116</v>
      </c>
      <c r="E126" s="156" t="s">
        <v>273</v>
      </c>
      <c r="F126" s="157" t="s">
        <v>274</v>
      </c>
      <c r="G126" s="158" t="s">
        <v>119</v>
      </c>
      <c r="H126" s="159">
        <v>3</v>
      </c>
      <c r="I126" s="160"/>
      <c r="J126" s="161">
        <f t="shared" si="0"/>
        <v>0</v>
      </c>
      <c r="K126" s="157" t="s">
        <v>120</v>
      </c>
      <c r="L126" s="162"/>
      <c r="M126" s="163" t="s">
        <v>19</v>
      </c>
      <c r="N126" s="164" t="s">
        <v>41</v>
      </c>
      <c r="O126" s="62"/>
      <c r="P126" s="165">
        <f t="shared" si="1"/>
        <v>0</v>
      </c>
      <c r="Q126" s="165">
        <v>0</v>
      </c>
      <c r="R126" s="165">
        <f t="shared" si="2"/>
        <v>0</v>
      </c>
      <c r="S126" s="165">
        <v>0</v>
      </c>
      <c r="T126" s="166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7" t="s">
        <v>79</v>
      </c>
      <c r="AT126" s="167" t="s">
        <v>116</v>
      </c>
      <c r="AU126" s="167" t="s">
        <v>70</v>
      </c>
      <c r="AY126" s="15" t="s">
        <v>121</v>
      </c>
      <c r="BE126" s="168">
        <f t="shared" si="4"/>
        <v>0</v>
      </c>
      <c r="BF126" s="168">
        <f t="shared" si="5"/>
        <v>0</v>
      </c>
      <c r="BG126" s="168">
        <f t="shared" si="6"/>
        <v>0</v>
      </c>
      <c r="BH126" s="168">
        <f t="shared" si="7"/>
        <v>0</v>
      </c>
      <c r="BI126" s="168">
        <f t="shared" si="8"/>
        <v>0</v>
      </c>
      <c r="BJ126" s="15" t="s">
        <v>77</v>
      </c>
      <c r="BK126" s="168">
        <f t="shared" si="9"/>
        <v>0</v>
      </c>
      <c r="BL126" s="15" t="s">
        <v>77</v>
      </c>
      <c r="BM126" s="167" t="s">
        <v>275</v>
      </c>
    </row>
    <row r="127" spans="1:65" s="2" customFormat="1" ht="16.5" customHeight="1">
      <c r="A127" s="32"/>
      <c r="B127" s="33"/>
      <c r="C127" s="155" t="s">
        <v>276</v>
      </c>
      <c r="D127" s="155" t="s">
        <v>116</v>
      </c>
      <c r="E127" s="156" t="s">
        <v>277</v>
      </c>
      <c r="F127" s="157" t="s">
        <v>278</v>
      </c>
      <c r="G127" s="158" t="s">
        <v>119</v>
      </c>
      <c r="H127" s="159">
        <v>1</v>
      </c>
      <c r="I127" s="160"/>
      <c r="J127" s="161">
        <f t="shared" si="0"/>
        <v>0</v>
      </c>
      <c r="K127" s="157" t="s">
        <v>120</v>
      </c>
      <c r="L127" s="162"/>
      <c r="M127" s="163" t="s">
        <v>19</v>
      </c>
      <c r="N127" s="164" t="s">
        <v>41</v>
      </c>
      <c r="O127" s="62"/>
      <c r="P127" s="165">
        <f t="shared" si="1"/>
        <v>0</v>
      </c>
      <c r="Q127" s="165">
        <v>0</v>
      </c>
      <c r="R127" s="165">
        <f t="shared" si="2"/>
        <v>0</v>
      </c>
      <c r="S127" s="165">
        <v>0</v>
      </c>
      <c r="T127" s="166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7" t="s">
        <v>79</v>
      </c>
      <c r="AT127" s="167" t="s">
        <v>116</v>
      </c>
      <c r="AU127" s="167" t="s">
        <v>70</v>
      </c>
      <c r="AY127" s="15" t="s">
        <v>121</v>
      </c>
      <c r="BE127" s="168">
        <f t="shared" si="4"/>
        <v>0</v>
      </c>
      <c r="BF127" s="168">
        <f t="shared" si="5"/>
        <v>0</v>
      </c>
      <c r="BG127" s="168">
        <f t="shared" si="6"/>
        <v>0</v>
      </c>
      <c r="BH127" s="168">
        <f t="shared" si="7"/>
        <v>0</v>
      </c>
      <c r="BI127" s="168">
        <f t="shared" si="8"/>
        <v>0</v>
      </c>
      <c r="BJ127" s="15" t="s">
        <v>77</v>
      </c>
      <c r="BK127" s="168">
        <f t="shared" si="9"/>
        <v>0</v>
      </c>
      <c r="BL127" s="15" t="s">
        <v>77</v>
      </c>
      <c r="BM127" s="167" t="s">
        <v>279</v>
      </c>
    </row>
    <row r="128" spans="1:65" s="2" customFormat="1" ht="16.5" customHeight="1">
      <c r="A128" s="32"/>
      <c r="B128" s="33"/>
      <c r="C128" s="155" t="s">
        <v>280</v>
      </c>
      <c r="D128" s="155" t="s">
        <v>116</v>
      </c>
      <c r="E128" s="156" t="s">
        <v>281</v>
      </c>
      <c r="F128" s="157" t="s">
        <v>282</v>
      </c>
      <c r="G128" s="158" t="s">
        <v>119</v>
      </c>
      <c r="H128" s="159">
        <v>1</v>
      </c>
      <c r="I128" s="160"/>
      <c r="J128" s="161">
        <f t="shared" si="0"/>
        <v>0</v>
      </c>
      <c r="K128" s="157" t="s">
        <v>120</v>
      </c>
      <c r="L128" s="162"/>
      <c r="M128" s="163" t="s">
        <v>19</v>
      </c>
      <c r="N128" s="164" t="s">
        <v>41</v>
      </c>
      <c r="O128" s="62"/>
      <c r="P128" s="165">
        <f t="shared" si="1"/>
        <v>0</v>
      </c>
      <c r="Q128" s="165">
        <v>0</v>
      </c>
      <c r="R128" s="165">
        <f t="shared" si="2"/>
        <v>0</v>
      </c>
      <c r="S128" s="165">
        <v>0</v>
      </c>
      <c r="T128" s="166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283</v>
      </c>
      <c r="AT128" s="167" t="s">
        <v>116</v>
      </c>
      <c r="AU128" s="167" t="s">
        <v>70</v>
      </c>
      <c r="AY128" s="15" t="s">
        <v>121</v>
      </c>
      <c r="BE128" s="168">
        <f t="shared" si="4"/>
        <v>0</v>
      </c>
      <c r="BF128" s="168">
        <f t="shared" si="5"/>
        <v>0</v>
      </c>
      <c r="BG128" s="168">
        <f t="shared" si="6"/>
        <v>0</v>
      </c>
      <c r="BH128" s="168">
        <f t="shared" si="7"/>
        <v>0</v>
      </c>
      <c r="BI128" s="168">
        <f t="shared" si="8"/>
        <v>0</v>
      </c>
      <c r="BJ128" s="15" t="s">
        <v>77</v>
      </c>
      <c r="BK128" s="168">
        <f t="shared" si="9"/>
        <v>0</v>
      </c>
      <c r="BL128" s="15" t="s">
        <v>283</v>
      </c>
      <c r="BM128" s="167" t="s">
        <v>284</v>
      </c>
    </row>
    <row r="129" spans="1:65" s="2" customFormat="1" ht="16.5" customHeight="1">
      <c r="A129" s="32"/>
      <c r="B129" s="33"/>
      <c r="C129" s="155" t="s">
        <v>285</v>
      </c>
      <c r="D129" s="155" t="s">
        <v>116</v>
      </c>
      <c r="E129" s="156" t="s">
        <v>286</v>
      </c>
      <c r="F129" s="157" t="s">
        <v>287</v>
      </c>
      <c r="G129" s="158" t="s">
        <v>119</v>
      </c>
      <c r="H129" s="159">
        <v>1</v>
      </c>
      <c r="I129" s="160"/>
      <c r="J129" s="161">
        <f t="shared" si="0"/>
        <v>0</v>
      </c>
      <c r="K129" s="157" t="s">
        <v>120</v>
      </c>
      <c r="L129" s="162"/>
      <c r="M129" s="163" t="s">
        <v>19</v>
      </c>
      <c r="N129" s="164" t="s">
        <v>41</v>
      </c>
      <c r="O129" s="62"/>
      <c r="P129" s="165">
        <f t="shared" si="1"/>
        <v>0</v>
      </c>
      <c r="Q129" s="165">
        <v>0</v>
      </c>
      <c r="R129" s="165">
        <f t="shared" si="2"/>
        <v>0</v>
      </c>
      <c r="S129" s="165">
        <v>0</v>
      </c>
      <c r="T129" s="166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7" t="s">
        <v>79</v>
      </c>
      <c r="AT129" s="167" t="s">
        <v>116</v>
      </c>
      <c r="AU129" s="167" t="s">
        <v>70</v>
      </c>
      <c r="AY129" s="15" t="s">
        <v>121</v>
      </c>
      <c r="BE129" s="168">
        <f t="shared" si="4"/>
        <v>0</v>
      </c>
      <c r="BF129" s="168">
        <f t="shared" si="5"/>
        <v>0</v>
      </c>
      <c r="BG129" s="168">
        <f t="shared" si="6"/>
        <v>0</v>
      </c>
      <c r="BH129" s="168">
        <f t="shared" si="7"/>
        <v>0</v>
      </c>
      <c r="BI129" s="168">
        <f t="shared" si="8"/>
        <v>0</v>
      </c>
      <c r="BJ129" s="15" t="s">
        <v>77</v>
      </c>
      <c r="BK129" s="168">
        <f t="shared" si="9"/>
        <v>0</v>
      </c>
      <c r="BL129" s="15" t="s">
        <v>77</v>
      </c>
      <c r="BM129" s="167" t="s">
        <v>288</v>
      </c>
    </row>
    <row r="130" spans="1:65" s="2" customFormat="1" ht="16.5" customHeight="1">
      <c r="A130" s="32"/>
      <c r="B130" s="33"/>
      <c r="C130" s="155" t="s">
        <v>289</v>
      </c>
      <c r="D130" s="155" t="s">
        <v>116</v>
      </c>
      <c r="E130" s="156" t="s">
        <v>290</v>
      </c>
      <c r="F130" s="157" t="s">
        <v>291</v>
      </c>
      <c r="G130" s="158" t="s">
        <v>119</v>
      </c>
      <c r="H130" s="159">
        <v>1</v>
      </c>
      <c r="I130" s="160"/>
      <c r="J130" s="161">
        <f t="shared" si="0"/>
        <v>0</v>
      </c>
      <c r="K130" s="157" t="s">
        <v>120</v>
      </c>
      <c r="L130" s="162"/>
      <c r="M130" s="163" t="s">
        <v>19</v>
      </c>
      <c r="N130" s="164" t="s">
        <v>41</v>
      </c>
      <c r="O130" s="62"/>
      <c r="P130" s="165">
        <f t="shared" si="1"/>
        <v>0</v>
      </c>
      <c r="Q130" s="165">
        <v>0</v>
      </c>
      <c r="R130" s="165">
        <f t="shared" si="2"/>
        <v>0</v>
      </c>
      <c r="S130" s="165">
        <v>0</v>
      </c>
      <c r="T130" s="166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7" t="s">
        <v>79</v>
      </c>
      <c r="AT130" s="167" t="s">
        <v>116</v>
      </c>
      <c r="AU130" s="167" t="s">
        <v>70</v>
      </c>
      <c r="AY130" s="15" t="s">
        <v>121</v>
      </c>
      <c r="BE130" s="168">
        <f t="shared" si="4"/>
        <v>0</v>
      </c>
      <c r="BF130" s="168">
        <f t="shared" si="5"/>
        <v>0</v>
      </c>
      <c r="BG130" s="168">
        <f t="shared" si="6"/>
        <v>0</v>
      </c>
      <c r="BH130" s="168">
        <f t="shared" si="7"/>
        <v>0</v>
      </c>
      <c r="BI130" s="168">
        <f t="shared" si="8"/>
        <v>0</v>
      </c>
      <c r="BJ130" s="15" t="s">
        <v>77</v>
      </c>
      <c r="BK130" s="168">
        <f t="shared" si="9"/>
        <v>0</v>
      </c>
      <c r="BL130" s="15" t="s">
        <v>77</v>
      </c>
      <c r="BM130" s="167" t="s">
        <v>292</v>
      </c>
    </row>
    <row r="131" spans="1:65" s="2" customFormat="1" ht="16.5" customHeight="1">
      <c r="A131" s="32"/>
      <c r="B131" s="33"/>
      <c r="C131" s="155" t="s">
        <v>293</v>
      </c>
      <c r="D131" s="155" t="s">
        <v>116</v>
      </c>
      <c r="E131" s="156" t="s">
        <v>294</v>
      </c>
      <c r="F131" s="157" t="s">
        <v>295</v>
      </c>
      <c r="G131" s="158" t="s">
        <v>119</v>
      </c>
      <c r="H131" s="159">
        <v>1</v>
      </c>
      <c r="I131" s="160"/>
      <c r="J131" s="161">
        <f t="shared" si="0"/>
        <v>0</v>
      </c>
      <c r="K131" s="157" t="s">
        <v>120</v>
      </c>
      <c r="L131" s="162"/>
      <c r="M131" s="163" t="s">
        <v>19</v>
      </c>
      <c r="N131" s="164" t="s">
        <v>41</v>
      </c>
      <c r="O131" s="62"/>
      <c r="P131" s="165">
        <f t="shared" si="1"/>
        <v>0</v>
      </c>
      <c r="Q131" s="165">
        <v>0</v>
      </c>
      <c r="R131" s="165">
        <f t="shared" si="2"/>
        <v>0</v>
      </c>
      <c r="S131" s="165">
        <v>0</v>
      </c>
      <c r="T131" s="166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7" t="s">
        <v>79</v>
      </c>
      <c r="AT131" s="167" t="s">
        <v>116</v>
      </c>
      <c r="AU131" s="167" t="s">
        <v>70</v>
      </c>
      <c r="AY131" s="15" t="s">
        <v>121</v>
      </c>
      <c r="BE131" s="168">
        <f t="shared" si="4"/>
        <v>0</v>
      </c>
      <c r="BF131" s="168">
        <f t="shared" si="5"/>
        <v>0</v>
      </c>
      <c r="BG131" s="168">
        <f t="shared" si="6"/>
        <v>0</v>
      </c>
      <c r="BH131" s="168">
        <f t="shared" si="7"/>
        <v>0</v>
      </c>
      <c r="BI131" s="168">
        <f t="shared" si="8"/>
        <v>0</v>
      </c>
      <c r="BJ131" s="15" t="s">
        <v>77</v>
      </c>
      <c r="BK131" s="168">
        <f t="shared" si="9"/>
        <v>0</v>
      </c>
      <c r="BL131" s="15" t="s">
        <v>77</v>
      </c>
      <c r="BM131" s="167" t="s">
        <v>296</v>
      </c>
    </row>
    <row r="132" spans="1:65" s="2" customFormat="1" ht="16.5" customHeight="1">
      <c r="A132" s="32"/>
      <c r="B132" s="33"/>
      <c r="C132" s="155" t="s">
        <v>297</v>
      </c>
      <c r="D132" s="155" t="s">
        <v>116</v>
      </c>
      <c r="E132" s="156" t="s">
        <v>298</v>
      </c>
      <c r="F132" s="157" t="s">
        <v>299</v>
      </c>
      <c r="G132" s="158" t="s">
        <v>119</v>
      </c>
      <c r="H132" s="159">
        <v>1</v>
      </c>
      <c r="I132" s="160"/>
      <c r="J132" s="161">
        <f t="shared" si="0"/>
        <v>0</v>
      </c>
      <c r="K132" s="157" t="s">
        <v>120</v>
      </c>
      <c r="L132" s="162"/>
      <c r="M132" s="163" t="s">
        <v>19</v>
      </c>
      <c r="N132" s="164" t="s">
        <v>41</v>
      </c>
      <c r="O132" s="62"/>
      <c r="P132" s="165">
        <f t="shared" si="1"/>
        <v>0</v>
      </c>
      <c r="Q132" s="165">
        <v>0</v>
      </c>
      <c r="R132" s="165">
        <f t="shared" si="2"/>
        <v>0</v>
      </c>
      <c r="S132" s="165">
        <v>0</v>
      </c>
      <c r="T132" s="166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7" t="s">
        <v>79</v>
      </c>
      <c r="AT132" s="167" t="s">
        <v>116</v>
      </c>
      <c r="AU132" s="167" t="s">
        <v>70</v>
      </c>
      <c r="AY132" s="15" t="s">
        <v>121</v>
      </c>
      <c r="BE132" s="168">
        <f t="shared" si="4"/>
        <v>0</v>
      </c>
      <c r="BF132" s="168">
        <f t="shared" si="5"/>
        <v>0</v>
      </c>
      <c r="BG132" s="168">
        <f t="shared" si="6"/>
        <v>0</v>
      </c>
      <c r="BH132" s="168">
        <f t="shared" si="7"/>
        <v>0</v>
      </c>
      <c r="BI132" s="168">
        <f t="shared" si="8"/>
        <v>0</v>
      </c>
      <c r="BJ132" s="15" t="s">
        <v>77</v>
      </c>
      <c r="BK132" s="168">
        <f t="shared" si="9"/>
        <v>0</v>
      </c>
      <c r="BL132" s="15" t="s">
        <v>77</v>
      </c>
      <c r="BM132" s="167" t="s">
        <v>300</v>
      </c>
    </row>
    <row r="133" spans="1:65" s="2" customFormat="1" ht="16.5" customHeight="1">
      <c r="A133" s="32"/>
      <c r="B133" s="33"/>
      <c r="C133" s="155" t="s">
        <v>301</v>
      </c>
      <c r="D133" s="155" t="s">
        <v>116</v>
      </c>
      <c r="E133" s="156" t="s">
        <v>302</v>
      </c>
      <c r="F133" s="157" t="s">
        <v>303</v>
      </c>
      <c r="G133" s="158" t="s">
        <v>119</v>
      </c>
      <c r="H133" s="159">
        <v>1</v>
      </c>
      <c r="I133" s="160"/>
      <c r="J133" s="161">
        <f t="shared" si="0"/>
        <v>0</v>
      </c>
      <c r="K133" s="157" t="s">
        <v>120</v>
      </c>
      <c r="L133" s="162"/>
      <c r="M133" s="163" t="s">
        <v>19</v>
      </c>
      <c r="N133" s="164" t="s">
        <v>41</v>
      </c>
      <c r="O133" s="62"/>
      <c r="P133" s="165">
        <f t="shared" si="1"/>
        <v>0</v>
      </c>
      <c r="Q133" s="165">
        <v>0</v>
      </c>
      <c r="R133" s="165">
        <f t="shared" si="2"/>
        <v>0</v>
      </c>
      <c r="S133" s="165">
        <v>0</v>
      </c>
      <c r="T133" s="166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7" t="s">
        <v>79</v>
      </c>
      <c r="AT133" s="167" t="s">
        <v>116</v>
      </c>
      <c r="AU133" s="167" t="s">
        <v>70</v>
      </c>
      <c r="AY133" s="15" t="s">
        <v>121</v>
      </c>
      <c r="BE133" s="168">
        <f t="shared" si="4"/>
        <v>0</v>
      </c>
      <c r="BF133" s="168">
        <f t="shared" si="5"/>
        <v>0</v>
      </c>
      <c r="BG133" s="168">
        <f t="shared" si="6"/>
        <v>0</v>
      </c>
      <c r="BH133" s="168">
        <f t="shared" si="7"/>
        <v>0</v>
      </c>
      <c r="BI133" s="168">
        <f t="shared" si="8"/>
        <v>0</v>
      </c>
      <c r="BJ133" s="15" t="s">
        <v>77</v>
      </c>
      <c r="BK133" s="168">
        <f t="shared" si="9"/>
        <v>0</v>
      </c>
      <c r="BL133" s="15" t="s">
        <v>77</v>
      </c>
      <c r="BM133" s="167" t="s">
        <v>304</v>
      </c>
    </row>
    <row r="134" spans="1:65" s="2" customFormat="1" ht="16.5" customHeight="1">
      <c r="A134" s="32"/>
      <c r="B134" s="33"/>
      <c r="C134" s="155" t="s">
        <v>305</v>
      </c>
      <c r="D134" s="155" t="s">
        <v>116</v>
      </c>
      <c r="E134" s="156" t="s">
        <v>306</v>
      </c>
      <c r="F134" s="157" t="s">
        <v>307</v>
      </c>
      <c r="G134" s="158" t="s">
        <v>119</v>
      </c>
      <c r="H134" s="159">
        <v>1</v>
      </c>
      <c r="I134" s="160"/>
      <c r="J134" s="161">
        <f t="shared" si="0"/>
        <v>0</v>
      </c>
      <c r="K134" s="157" t="s">
        <v>120</v>
      </c>
      <c r="L134" s="162"/>
      <c r="M134" s="163" t="s">
        <v>19</v>
      </c>
      <c r="N134" s="164" t="s">
        <v>41</v>
      </c>
      <c r="O134" s="62"/>
      <c r="P134" s="165">
        <f t="shared" si="1"/>
        <v>0</v>
      </c>
      <c r="Q134" s="165">
        <v>0</v>
      </c>
      <c r="R134" s="165">
        <f t="shared" si="2"/>
        <v>0</v>
      </c>
      <c r="S134" s="165">
        <v>0</v>
      </c>
      <c r="T134" s="166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7" t="s">
        <v>79</v>
      </c>
      <c r="AT134" s="167" t="s">
        <v>116</v>
      </c>
      <c r="AU134" s="167" t="s">
        <v>70</v>
      </c>
      <c r="AY134" s="15" t="s">
        <v>121</v>
      </c>
      <c r="BE134" s="168">
        <f t="shared" si="4"/>
        <v>0</v>
      </c>
      <c r="BF134" s="168">
        <f t="shared" si="5"/>
        <v>0</v>
      </c>
      <c r="BG134" s="168">
        <f t="shared" si="6"/>
        <v>0</v>
      </c>
      <c r="BH134" s="168">
        <f t="shared" si="7"/>
        <v>0</v>
      </c>
      <c r="BI134" s="168">
        <f t="shared" si="8"/>
        <v>0</v>
      </c>
      <c r="BJ134" s="15" t="s">
        <v>77</v>
      </c>
      <c r="BK134" s="168">
        <f t="shared" si="9"/>
        <v>0</v>
      </c>
      <c r="BL134" s="15" t="s">
        <v>77</v>
      </c>
      <c r="BM134" s="167" t="s">
        <v>308</v>
      </c>
    </row>
    <row r="135" spans="1:65" s="2" customFormat="1" ht="16.5" customHeight="1">
      <c r="A135" s="32"/>
      <c r="B135" s="33"/>
      <c r="C135" s="155" t="s">
        <v>309</v>
      </c>
      <c r="D135" s="155" t="s">
        <v>116</v>
      </c>
      <c r="E135" s="156" t="s">
        <v>310</v>
      </c>
      <c r="F135" s="157" t="s">
        <v>311</v>
      </c>
      <c r="G135" s="158" t="s">
        <v>119</v>
      </c>
      <c r="H135" s="159">
        <v>1</v>
      </c>
      <c r="I135" s="160"/>
      <c r="J135" s="161">
        <f t="shared" si="0"/>
        <v>0</v>
      </c>
      <c r="K135" s="157" t="s">
        <v>120</v>
      </c>
      <c r="L135" s="162"/>
      <c r="M135" s="163" t="s">
        <v>19</v>
      </c>
      <c r="N135" s="164" t="s">
        <v>41</v>
      </c>
      <c r="O135" s="62"/>
      <c r="P135" s="165">
        <f t="shared" si="1"/>
        <v>0</v>
      </c>
      <c r="Q135" s="165">
        <v>0</v>
      </c>
      <c r="R135" s="165">
        <f t="shared" si="2"/>
        <v>0</v>
      </c>
      <c r="S135" s="165">
        <v>0</v>
      </c>
      <c r="T135" s="166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7" t="s">
        <v>79</v>
      </c>
      <c r="AT135" s="167" t="s">
        <v>116</v>
      </c>
      <c r="AU135" s="167" t="s">
        <v>70</v>
      </c>
      <c r="AY135" s="15" t="s">
        <v>121</v>
      </c>
      <c r="BE135" s="168">
        <f t="shared" si="4"/>
        <v>0</v>
      </c>
      <c r="BF135" s="168">
        <f t="shared" si="5"/>
        <v>0</v>
      </c>
      <c r="BG135" s="168">
        <f t="shared" si="6"/>
        <v>0</v>
      </c>
      <c r="BH135" s="168">
        <f t="shared" si="7"/>
        <v>0</v>
      </c>
      <c r="BI135" s="168">
        <f t="shared" si="8"/>
        <v>0</v>
      </c>
      <c r="BJ135" s="15" t="s">
        <v>77</v>
      </c>
      <c r="BK135" s="168">
        <f t="shared" si="9"/>
        <v>0</v>
      </c>
      <c r="BL135" s="15" t="s">
        <v>77</v>
      </c>
      <c r="BM135" s="167" t="s">
        <v>312</v>
      </c>
    </row>
    <row r="136" spans="1:65" s="2" customFormat="1" ht="24.2" customHeight="1">
      <c r="A136" s="32"/>
      <c r="B136" s="33"/>
      <c r="C136" s="155" t="s">
        <v>313</v>
      </c>
      <c r="D136" s="155" t="s">
        <v>116</v>
      </c>
      <c r="E136" s="156" t="s">
        <v>314</v>
      </c>
      <c r="F136" s="157" t="s">
        <v>315</v>
      </c>
      <c r="G136" s="158" t="s">
        <v>119</v>
      </c>
      <c r="H136" s="159">
        <v>1</v>
      </c>
      <c r="I136" s="160"/>
      <c r="J136" s="161">
        <f t="shared" si="0"/>
        <v>0</v>
      </c>
      <c r="K136" s="157" t="s">
        <v>120</v>
      </c>
      <c r="L136" s="162"/>
      <c r="M136" s="163" t="s">
        <v>19</v>
      </c>
      <c r="N136" s="164" t="s">
        <v>41</v>
      </c>
      <c r="O136" s="62"/>
      <c r="P136" s="165">
        <f t="shared" si="1"/>
        <v>0</v>
      </c>
      <c r="Q136" s="165">
        <v>0</v>
      </c>
      <c r="R136" s="165">
        <f t="shared" si="2"/>
        <v>0</v>
      </c>
      <c r="S136" s="165">
        <v>0</v>
      </c>
      <c r="T136" s="166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7" t="s">
        <v>79</v>
      </c>
      <c r="AT136" s="167" t="s">
        <v>116</v>
      </c>
      <c r="AU136" s="167" t="s">
        <v>70</v>
      </c>
      <c r="AY136" s="15" t="s">
        <v>121</v>
      </c>
      <c r="BE136" s="168">
        <f t="shared" si="4"/>
        <v>0</v>
      </c>
      <c r="BF136" s="168">
        <f t="shared" si="5"/>
        <v>0</v>
      </c>
      <c r="BG136" s="168">
        <f t="shared" si="6"/>
        <v>0</v>
      </c>
      <c r="BH136" s="168">
        <f t="shared" si="7"/>
        <v>0</v>
      </c>
      <c r="BI136" s="168">
        <f t="shared" si="8"/>
        <v>0</v>
      </c>
      <c r="BJ136" s="15" t="s">
        <v>77</v>
      </c>
      <c r="BK136" s="168">
        <f t="shared" si="9"/>
        <v>0</v>
      </c>
      <c r="BL136" s="15" t="s">
        <v>77</v>
      </c>
      <c r="BM136" s="167" t="s">
        <v>316</v>
      </c>
    </row>
    <row r="137" spans="1:65" s="2" customFormat="1" ht="24.2" customHeight="1">
      <c r="A137" s="32"/>
      <c r="B137" s="33"/>
      <c r="C137" s="155" t="s">
        <v>317</v>
      </c>
      <c r="D137" s="155" t="s">
        <v>116</v>
      </c>
      <c r="E137" s="156" t="s">
        <v>318</v>
      </c>
      <c r="F137" s="157" t="s">
        <v>319</v>
      </c>
      <c r="G137" s="158" t="s">
        <v>119</v>
      </c>
      <c r="H137" s="159">
        <v>1</v>
      </c>
      <c r="I137" s="160"/>
      <c r="J137" s="161">
        <f t="shared" si="0"/>
        <v>0</v>
      </c>
      <c r="K137" s="157" t="s">
        <v>120</v>
      </c>
      <c r="L137" s="162"/>
      <c r="M137" s="163" t="s">
        <v>19</v>
      </c>
      <c r="N137" s="164" t="s">
        <v>41</v>
      </c>
      <c r="O137" s="62"/>
      <c r="P137" s="165">
        <f t="shared" si="1"/>
        <v>0</v>
      </c>
      <c r="Q137" s="165">
        <v>0</v>
      </c>
      <c r="R137" s="165">
        <f t="shared" si="2"/>
        <v>0</v>
      </c>
      <c r="S137" s="165">
        <v>0</v>
      </c>
      <c r="T137" s="166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7" t="s">
        <v>79</v>
      </c>
      <c r="AT137" s="167" t="s">
        <v>116</v>
      </c>
      <c r="AU137" s="167" t="s">
        <v>70</v>
      </c>
      <c r="AY137" s="15" t="s">
        <v>121</v>
      </c>
      <c r="BE137" s="168">
        <f t="shared" si="4"/>
        <v>0</v>
      </c>
      <c r="BF137" s="168">
        <f t="shared" si="5"/>
        <v>0</v>
      </c>
      <c r="BG137" s="168">
        <f t="shared" si="6"/>
        <v>0</v>
      </c>
      <c r="BH137" s="168">
        <f t="shared" si="7"/>
        <v>0</v>
      </c>
      <c r="BI137" s="168">
        <f t="shared" si="8"/>
        <v>0</v>
      </c>
      <c r="BJ137" s="15" t="s">
        <v>77</v>
      </c>
      <c r="BK137" s="168">
        <f t="shared" si="9"/>
        <v>0</v>
      </c>
      <c r="BL137" s="15" t="s">
        <v>77</v>
      </c>
      <c r="BM137" s="167" t="s">
        <v>320</v>
      </c>
    </row>
    <row r="138" spans="1:65" s="2" customFormat="1" ht="21.75" customHeight="1">
      <c r="A138" s="32"/>
      <c r="B138" s="33"/>
      <c r="C138" s="155" t="s">
        <v>321</v>
      </c>
      <c r="D138" s="155" t="s">
        <v>116</v>
      </c>
      <c r="E138" s="156" t="s">
        <v>322</v>
      </c>
      <c r="F138" s="157" t="s">
        <v>323</v>
      </c>
      <c r="G138" s="158" t="s">
        <v>119</v>
      </c>
      <c r="H138" s="159">
        <v>1</v>
      </c>
      <c r="I138" s="160"/>
      <c r="J138" s="161">
        <f t="shared" si="0"/>
        <v>0</v>
      </c>
      <c r="K138" s="157" t="s">
        <v>120</v>
      </c>
      <c r="L138" s="162"/>
      <c r="M138" s="163" t="s">
        <v>19</v>
      </c>
      <c r="N138" s="164" t="s">
        <v>41</v>
      </c>
      <c r="O138" s="62"/>
      <c r="P138" s="165">
        <f t="shared" si="1"/>
        <v>0</v>
      </c>
      <c r="Q138" s="165">
        <v>0</v>
      </c>
      <c r="R138" s="165">
        <f t="shared" si="2"/>
        <v>0</v>
      </c>
      <c r="S138" s="165">
        <v>0</v>
      </c>
      <c r="T138" s="166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7" t="s">
        <v>79</v>
      </c>
      <c r="AT138" s="167" t="s">
        <v>116</v>
      </c>
      <c r="AU138" s="167" t="s">
        <v>70</v>
      </c>
      <c r="AY138" s="15" t="s">
        <v>121</v>
      </c>
      <c r="BE138" s="168">
        <f t="shared" si="4"/>
        <v>0</v>
      </c>
      <c r="BF138" s="168">
        <f t="shared" si="5"/>
        <v>0</v>
      </c>
      <c r="BG138" s="168">
        <f t="shared" si="6"/>
        <v>0</v>
      </c>
      <c r="BH138" s="168">
        <f t="shared" si="7"/>
        <v>0</v>
      </c>
      <c r="BI138" s="168">
        <f t="shared" si="8"/>
        <v>0</v>
      </c>
      <c r="BJ138" s="15" t="s">
        <v>77</v>
      </c>
      <c r="BK138" s="168">
        <f t="shared" si="9"/>
        <v>0</v>
      </c>
      <c r="BL138" s="15" t="s">
        <v>77</v>
      </c>
      <c r="BM138" s="167" t="s">
        <v>324</v>
      </c>
    </row>
    <row r="139" spans="1:65" s="2" customFormat="1" ht="24.2" customHeight="1">
      <c r="A139" s="32"/>
      <c r="B139" s="33"/>
      <c r="C139" s="155" t="s">
        <v>325</v>
      </c>
      <c r="D139" s="155" t="s">
        <v>116</v>
      </c>
      <c r="E139" s="156" t="s">
        <v>326</v>
      </c>
      <c r="F139" s="157" t="s">
        <v>327</v>
      </c>
      <c r="G139" s="158" t="s">
        <v>119</v>
      </c>
      <c r="H139" s="159">
        <v>1</v>
      </c>
      <c r="I139" s="160"/>
      <c r="J139" s="161">
        <f t="shared" si="0"/>
        <v>0</v>
      </c>
      <c r="K139" s="157" t="s">
        <v>120</v>
      </c>
      <c r="L139" s="162"/>
      <c r="M139" s="163" t="s">
        <v>19</v>
      </c>
      <c r="N139" s="164" t="s">
        <v>41</v>
      </c>
      <c r="O139" s="62"/>
      <c r="P139" s="165">
        <f t="shared" si="1"/>
        <v>0</v>
      </c>
      <c r="Q139" s="165">
        <v>0</v>
      </c>
      <c r="R139" s="165">
        <f t="shared" si="2"/>
        <v>0</v>
      </c>
      <c r="S139" s="165">
        <v>0</v>
      </c>
      <c r="T139" s="166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7" t="s">
        <v>146</v>
      </c>
      <c r="AT139" s="167" t="s">
        <v>116</v>
      </c>
      <c r="AU139" s="167" t="s">
        <v>70</v>
      </c>
      <c r="AY139" s="15" t="s">
        <v>121</v>
      </c>
      <c r="BE139" s="168">
        <f t="shared" si="4"/>
        <v>0</v>
      </c>
      <c r="BF139" s="168">
        <f t="shared" si="5"/>
        <v>0</v>
      </c>
      <c r="BG139" s="168">
        <f t="shared" si="6"/>
        <v>0</v>
      </c>
      <c r="BH139" s="168">
        <f t="shared" si="7"/>
        <v>0</v>
      </c>
      <c r="BI139" s="168">
        <f t="shared" si="8"/>
        <v>0</v>
      </c>
      <c r="BJ139" s="15" t="s">
        <v>77</v>
      </c>
      <c r="BK139" s="168">
        <f t="shared" si="9"/>
        <v>0</v>
      </c>
      <c r="BL139" s="15" t="s">
        <v>130</v>
      </c>
      <c r="BM139" s="167" t="s">
        <v>328</v>
      </c>
    </row>
    <row r="140" spans="1:65" s="2" customFormat="1" ht="16.5" customHeight="1">
      <c r="A140" s="32"/>
      <c r="B140" s="33"/>
      <c r="C140" s="155" t="s">
        <v>329</v>
      </c>
      <c r="D140" s="155" t="s">
        <v>116</v>
      </c>
      <c r="E140" s="156" t="s">
        <v>330</v>
      </c>
      <c r="F140" s="157" t="s">
        <v>331</v>
      </c>
      <c r="G140" s="158" t="s">
        <v>119</v>
      </c>
      <c r="H140" s="159">
        <v>1</v>
      </c>
      <c r="I140" s="160"/>
      <c r="J140" s="161">
        <f t="shared" si="0"/>
        <v>0</v>
      </c>
      <c r="K140" s="157" t="s">
        <v>120</v>
      </c>
      <c r="L140" s="162"/>
      <c r="M140" s="163" t="s">
        <v>19</v>
      </c>
      <c r="N140" s="164" t="s">
        <v>41</v>
      </c>
      <c r="O140" s="62"/>
      <c r="P140" s="165">
        <f t="shared" si="1"/>
        <v>0</v>
      </c>
      <c r="Q140" s="165">
        <v>0</v>
      </c>
      <c r="R140" s="165">
        <f t="shared" si="2"/>
        <v>0</v>
      </c>
      <c r="S140" s="165">
        <v>0</v>
      </c>
      <c r="T140" s="166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7" t="s">
        <v>146</v>
      </c>
      <c r="AT140" s="167" t="s">
        <v>116</v>
      </c>
      <c r="AU140" s="167" t="s">
        <v>70</v>
      </c>
      <c r="AY140" s="15" t="s">
        <v>121</v>
      </c>
      <c r="BE140" s="168">
        <f t="shared" si="4"/>
        <v>0</v>
      </c>
      <c r="BF140" s="168">
        <f t="shared" si="5"/>
        <v>0</v>
      </c>
      <c r="BG140" s="168">
        <f t="shared" si="6"/>
        <v>0</v>
      </c>
      <c r="BH140" s="168">
        <f t="shared" si="7"/>
        <v>0</v>
      </c>
      <c r="BI140" s="168">
        <f t="shared" si="8"/>
        <v>0</v>
      </c>
      <c r="BJ140" s="15" t="s">
        <v>77</v>
      </c>
      <c r="BK140" s="168">
        <f t="shared" si="9"/>
        <v>0</v>
      </c>
      <c r="BL140" s="15" t="s">
        <v>130</v>
      </c>
      <c r="BM140" s="167" t="s">
        <v>332</v>
      </c>
    </row>
    <row r="141" spans="1:65" s="2" customFormat="1" ht="24.2" customHeight="1">
      <c r="A141" s="32"/>
      <c r="B141" s="33"/>
      <c r="C141" s="155" t="s">
        <v>333</v>
      </c>
      <c r="D141" s="155" t="s">
        <v>116</v>
      </c>
      <c r="E141" s="156" t="s">
        <v>334</v>
      </c>
      <c r="F141" s="157" t="s">
        <v>335</v>
      </c>
      <c r="G141" s="158" t="s">
        <v>119</v>
      </c>
      <c r="H141" s="159">
        <v>1</v>
      </c>
      <c r="I141" s="160"/>
      <c r="J141" s="161">
        <f t="shared" si="0"/>
        <v>0</v>
      </c>
      <c r="K141" s="157" t="s">
        <v>120</v>
      </c>
      <c r="L141" s="162"/>
      <c r="M141" s="163" t="s">
        <v>19</v>
      </c>
      <c r="N141" s="164" t="s">
        <v>41</v>
      </c>
      <c r="O141" s="62"/>
      <c r="P141" s="165">
        <f t="shared" si="1"/>
        <v>0</v>
      </c>
      <c r="Q141" s="165">
        <v>0</v>
      </c>
      <c r="R141" s="165">
        <f t="shared" si="2"/>
        <v>0</v>
      </c>
      <c r="S141" s="165">
        <v>0</v>
      </c>
      <c r="T141" s="166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7" t="s">
        <v>146</v>
      </c>
      <c r="AT141" s="167" t="s">
        <v>116</v>
      </c>
      <c r="AU141" s="167" t="s">
        <v>70</v>
      </c>
      <c r="AY141" s="15" t="s">
        <v>121</v>
      </c>
      <c r="BE141" s="168">
        <f t="shared" si="4"/>
        <v>0</v>
      </c>
      <c r="BF141" s="168">
        <f t="shared" si="5"/>
        <v>0</v>
      </c>
      <c r="BG141" s="168">
        <f t="shared" si="6"/>
        <v>0</v>
      </c>
      <c r="BH141" s="168">
        <f t="shared" si="7"/>
        <v>0</v>
      </c>
      <c r="BI141" s="168">
        <f t="shared" si="8"/>
        <v>0</v>
      </c>
      <c r="BJ141" s="15" t="s">
        <v>77</v>
      </c>
      <c r="BK141" s="168">
        <f t="shared" si="9"/>
        <v>0</v>
      </c>
      <c r="BL141" s="15" t="s">
        <v>130</v>
      </c>
      <c r="BM141" s="167" t="s">
        <v>336</v>
      </c>
    </row>
    <row r="142" spans="1:65" s="2" customFormat="1" ht="16.5" customHeight="1">
      <c r="A142" s="32"/>
      <c r="B142" s="33"/>
      <c r="C142" s="155" t="s">
        <v>337</v>
      </c>
      <c r="D142" s="155" t="s">
        <v>116</v>
      </c>
      <c r="E142" s="156" t="s">
        <v>338</v>
      </c>
      <c r="F142" s="157" t="s">
        <v>339</v>
      </c>
      <c r="G142" s="158" t="s">
        <v>119</v>
      </c>
      <c r="H142" s="159">
        <v>1</v>
      </c>
      <c r="I142" s="160"/>
      <c r="J142" s="161">
        <f t="shared" si="0"/>
        <v>0</v>
      </c>
      <c r="K142" s="157" t="s">
        <v>120</v>
      </c>
      <c r="L142" s="162"/>
      <c r="M142" s="163" t="s">
        <v>19</v>
      </c>
      <c r="N142" s="164" t="s">
        <v>41</v>
      </c>
      <c r="O142" s="62"/>
      <c r="P142" s="165">
        <f t="shared" si="1"/>
        <v>0</v>
      </c>
      <c r="Q142" s="165">
        <v>0</v>
      </c>
      <c r="R142" s="165">
        <f t="shared" si="2"/>
        <v>0</v>
      </c>
      <c r="S142" s="165">
        <v>0</v>
      </c>
      <c r="T142" s="166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7" t="s">
        <v>146</v>
      </c>
      <c r="AT142" s="167" t="s">
        <v>116</v>
      </c>
      <c r="AU142" s="167" t="s">
        <v>70</v>
      </c>
      <c r="AY142" s="15" t="s">
        <v>121</v>
      </c>
      <c r="BE142" s="168">
        <f t="shared" si="4"/>
        <v>0</v>
      </c>
      <c r="BF142" s="168">
        <f t="shared" si="5"/>
        <v>0</v>
      </c>
      <c r="BG142" s="168">
        <f t="shared" si="6"/>
        <v>0</v>
      </c>
      <c r="BH142" s="168">
        <f t="shared" si="7"/>
        <v>0</v>
      </c>
      <c r="BI142" s="168">
        <f t="shared" si="8"/>
        <v>0</v>
      </c>
      <c r="BJ142" s="15" t="s">
        <v>77</v>
      </c>
      <c r="BK142" s="168">
        <f t="shared" si="9"/>
        <v>0</v>
      </c>
      <c r="BL142" s="15" t="s">
        <v>130</v>
      </c>
      <c r="BM142" s="167" t="s">
        <v>340</v>
      </c>
    </row>
    <row r="143" spans="1:65" s="2" customFormat="1" ht="16.5" customHeight="1">
      <c r="A143" s="32"/>
      <c r="B143" s="33"/>
      <c r="C143" s="155" t="s">
        <v>341</v>
      </c>
      <c r="D143" s="155" t="s">
        <v>116</v>
      </c>
      <c r="E143" s="156" t="s">
        <v>342</v>
      </c>
      <c r="F143" s="157" t="s">
        <v>343</v>
      </c>
      <c r="G143" s="158" t="s">
        <v>119</v>
      </c>
      <c r="H143" s="159">
        <v>1</v>
      </c>
      <c r="I143" s="160"/>
      <c r="J143" s="161">
        <f t="shared" si="0"/>
        <v>0</v>
      </c>
      <c r="K143" s="157" t="s">
        <v>120</v>
      </c>
      <c r="L143" s="162"/>
      <c r="M143" s="163" t="s">
        <v>19</v>
      </c>
      <c r="N143" s="164" t="s">
        <v>41</v>
      </c>
      <c r="O143" s="62"/>
      <c r="P143" s="165">
        <f t="shared" si="1"/>
        <v>0</v>
      </c>
      <c r="Q143" s="165">
        <v>0</v>
      </c>
      <c r="R143" s="165">
        <f t="shared" si="2"/>
        <v>0</v>
      </c>
      <c r="S143" s="165">
        <v>0</v>
      </c>
      <c r="T143" s="166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7" t="s">
        <v>146</v>
      </c>
      <c r="AT143" s="167" t="s">
        <v>116</v>
      </c>
      <c r="AU143" s="167" t="s">
        <v>70</v>
      </c>
      <c r="AY143" s="15" t="s">
        <v>121</v>
      </c>
      <c r="BE143" s="168">
        <f t="shared" si="4"/>
        <v>0</v>
      </c>
      <c r="BF143" s="168">
        <f t="shared" si="5"/>
        <v>0</v>
      </c>
      <c r="BG143" s="168">
        <f t="shared" si="6"/>
        <v>0</v>
      </c>
      <c r="BH143" s="168">
        <f t="shared" si="7"/>
        <v>0</v>
      </c>
      <c r="BI143" s="168">
        <f t="shared" si="8"/>
        <v>0</v>
      </c>
      <c r="BJ143" s="15" t="s">
        <v>77</v>
      </c>
      <c r="BK143" s="168">
        <f t="shared" si="9"/>
        <v>0</v>
      </c>
      <c r="BL143" s="15" t="s">
        <v>130</v>
      </c>
      <c r="BM143" s="167" t="s">
        <v>344</v>
      </c>
    </row>
    <row r="144" spans="1:65" s="2" customFormat="1" ht="16.5" customHeight="1">
      <c r="A144" s="32"/>
      <c r="B144" s="33"/>
      <c r="C144" s="155" t="s">
        <v>345</v>
      </c>
      <c r="D144" s="155" t="s">
        <v>116</v>
      </c>
      <c r="E144" s="156" t="s">
        <v>346</v>
      </c>
      <c r="F144" s="157" t="s">
        <v>347</v>
      </c>
      <c r="G144" s="158" t="s">
        <v>119</v>
      </c>
      <c r="H144" s="159">
        <v>1</v>
      </c>
      <c r="I144" s="160"/>
      <c r="J144" s="161">
        <f t="shared" si="0"/>
        <v>0</v>
      </c>
      <c r="K144" s="157" t="s">
        <v>120</v>
      </c>
      <c r="L144" s="162"/>
      <c r="M144" s="163" t="s">
        <v>19</v>
      </c>
      <c r="N144" s="164" t="s">
        <v>41</v>
      </c>
      <c r="O144" s="62"/>
      <c r="P144" s="165">
        <f t="shared" si="1"/>
        <v>0</v>
      </c>
      <c r="Q144" s="165">
        <v>0</v>
      </c>
      <c r="R144" s="165">
        <f t="shared" si="2"/>
        <v>0</v>
      </c>
      <c r="S144" s="165">
        <v>0</v>
      </c>
      <c r="T144" s="166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7" t="s">
        <v>146</v>
      </c>
      <c r="AT144" s="167" t="s">
        <v>116</v>
      </c>
      <c r="AU144" s="167" t="s">
        <v>70</v>
      </c>
      <c r="AY144" s="15" t="s">
        <v>121</v>
      </c>
      <c r="BE144" s="168">
        <f t="shared" si="4"/>
        <v>0</v>
      </c>
      <c r="BF144" s="168">
        <f t="shared" si="5"/>
        <v>0</v>
      </c>
      <c r="BG144" s="168">
        <f t="shared" si="6"/>
        <v>0</v>
      </c>
      <c r="BH144" s="168">
        <f t="shared" si="7"/>
        <v>0</v>
      </c>
      <c r="BI144" s="168">
        <f t="shared" si="8"/>
        <v>0</v>
      </c>
      <c r="BJ144" s="15" t="s">
        <v>77</v>
      </c>
      <c r="BK144" s="168">
        <f t="shared" si="9"/>
        <v>0</v>
      </c>
      <c r="BL144" s="15" t="s">
        <v>130</v>
      </c>
      <c r="BM144" s="167" t="s">
        <v>348</v>
      </c>
    </row>
    <row r="145" spans="1:65" s="2" customFormat="1" ht="16.5" customHeight="1">
      <c r="A145" s="32"/>
      <c r="B145" s="33"/>
      <c r="C145" s="155" t="s">
        <v>349</v>
      </c>
      <c r="D145" s="155" t="s">
        <v>116</v>
      </c>
      <c r="E145" s="156" t="s">
        <v>350</v>
      </c>
      <c r="F145" s="157" t="s">
        <v>351</v>
      </c>
      <c r="G145" s="158" t="s">
        <v>119</v>
      </c>
      <c r="H145" s="159">
        <v>1</v>
      </c>
      <c r="I145" s="160"/>
      <c r="J145" s="161">
        <f t="shared" si="0"/>
        <v>0</v>
      </c>
      <c r="K145" s="157" t="s">
        <v>120</v>
      </c>
      <c r="L145" s="162"/>
      <c r="M145" s="163" t="s">
        <v>19</v>
      </c>
      <c r="N145" s="164" t="s">
        <v>41</v>
      </c>
      <c r="O145" s="62"/>
      <c r="P145" s="165">
        <f t="shared" si="1"/>
        <v>0</v>
      </c>
      <c r="Q145" s="165">
        <v>0</v>
      </c>
      <c r="R145" s="165">
        <f t="shared" si="2"/>
        <v>0</v>
      </c>
      <c r="S145" s="165">
        <v>0</v>
      </c>
      <c r="T145" s="166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7" t="s">
        <v>146</v>
      </c>
      <c r="AT145" s="167" t="s">
        <v>116</v>
      </c>
      <c r="AU145" s="167" t="s">
        <v>70</v>
      </c>
      <c r="AY145" s="15" t="s">
        <v>121</v>
      </c>
      <c r="BE145" s="168">
        <f t="shared" si="4"/>
        <v>0</v>
      </c>
      <c r="BF145" s="168">
        <f t="shared" si="5"/>
        <v>0</v>
      </c>
      <c r="BG145" s="168">
        <f t="shared" si="6"/>
        <v>0</v>
      </c>
      <c r="BH145" s="168">
        <f t="shared" si="7"/>
        <v>0</v>
      </c>
      <c r="BI145" s="168">
        <f t="shared" si="8"/>
        <v>0</v>
      </c>
      <c r="BJ145" s="15" t="s">
        <v>77</v>
      </c>
      <c r="BK145" s="168">
        <f t="shared" si="9"/>
        <v>0</v>
      </c>
      <c r="BL145" s="15" t="s">
        <v>130</v>
      </c>
      <c r="BM145" s="167" t="s">
        <v>352</v>
      </c>
    </row>
    <row r="146" spans="1:65" s="2" customFormat="1" ht="16.5" customHeight="1">
      <c r="A146" s="32"/>
      <c r="B146" s="33"/>
      <c r="C146" s="155" t="s">
        <v>353</v>
      </c>
      <c r="D146" s="155" t="s">
        <v>116</v>
      </c>
      <c r="E146" s="156" t="s">
        <v>354</v>
      </c>
      <c r="F146" s="157" t="s">
        <v>355</v>
      </c>
      <c r="G146" s="158" t="s">
        <v>119</v>
      </c>
      <c r="H146" s="159">
        <v>1</v>
      </c>
      <c r="I146" s="160"/>
      <c r="J146" s="161">
        <f t="shared" si="0"/>
        <v>0</v>
      </c>
      <c r="K146" s="157" t="s">
        <v>120</v>
      </c>
      <c r="L146" s="162"/>
      <c r="M146" s="163" t="s">
        <v>19</v>
      </c>
      <c r="N146" s="164" t="s">
        <v>41</v>
      </c>
      <c r="O146" s="62"/>
      <c r="P146" s="165">
        <f t="shared" si="1"/>
        <v>0</v>
      </c>
      <c r="Q146" s="165">
        <v>0</v>
      </c>
      <c r="R146" s="165">
        <f t="shared" si="2"/>
        <v>0</v>
      </c>
      <c r="S146" s="165">
        <v>0</v>
      </c>
      <c r="T146" s="166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7" t="s">
        <v>146</v>
      </c>
      <c r="AT146" s="167" t="s">
        <v>116</v>
      </c>
      <c r="AU146" s="167" t="s">
        <v>70</v>
      </c>
      <c r="AY146" s="15" t="s">
        <v>121</v>
      </c>
      <c r="BE146" s="168">
        <f t="shared" si="4"/>
        <v>0</v>
      </c>
      <c r="BF146" s="168">
        <f t="shared" si="5"/>
        <v>0</v>
      </c>
      <c r="BG146" s="168">
        <f t="shared" si="6"/>
        <v>0</v>
      </c>
      <c r="BH146" s="168">
        <f t="shared" si="7"/>
        <v>0</v>
      </c>
      <c r="BI146" s="168">
        <f t="shared" si="8"/>
        <v>0</v>
      </c>
      <c r="BJ146" s="15" t="s">
        <v>77</v>
      </c>
      <c r="BK146" s="168">
        <f t="shared" si="9"/>
        <v>0</v>
      </c>
      <c r="BL146" s="15" t="s">
        <v>130</v>
      </c>
      <c r="BM146" s="167" t="s">
        <v>356</v>
      </c>
    </row>
    <row r="147" spans="1:65" s="2" customFormat="1" ht="16.5" customHeight="1">
      <c r="A147" s="32"/>
      <c r="B147" s="33"/>
      <c r="C147" s="155" t="s">
        <v>357</v>
      </c>
      <c r="D147" s="155" t="s">
        <v>116</v>
      </c>
      <c r="E147" s="156" t="s">
        <v>358</v>
      </c>
      <c r="F147" s="157" t="s">
        <v>359</v>
      </c>
      <c r="G147" s="158" t="s">
        <v>119</v>
      </c>
      <c r="H147" s="159">
        <v>1</v>
      </c>
      <c r="I147" s="160"/>
      <c r="J147" s="161">
        <f t="shared" si="0"/>
        <v>0</v>
      </c>
      <c r="K147" s="157" t="s">
        <v>120</v>
      </c>
      <c r="L147" s="162"/>
      <c r="M147" s="163" t="s">
        <v>19</v>
      </c>
      <c r="N147" s="164" t="s">
        <v>41</v>
      </c>
      <c r="O147" s="62"/>
      <c r="P147" s="165">
        <f t="shared" si="1"/>
        <v>0</v>
      </c>
      <c r="Q147" s="165">
        <v>0</v>
      </c>
      <c r="R147" s="165">
        <f t="shared" si="2"/>
        <v>0</v>
      </c>
      <c r="S147" s="165">
        <v>0</v>
      </c>
      <c r="T147" s="166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7" t="s">
        <v>146</v>
      </c>
      <c r="AT147" s="167" t="s">
        <v>116</v>
      </c>
      <c r="AU147" s="167" t="s">
        <v>70</v>
      </c>
      <c r="AY147" s="15" t="s">
        <v>121</v>
      </c>
      <c r="BE147" s="168">
        <f t="shared" si="4"/>
        <v>0</v>
      </c>
      <c r="BF147" s="168">
        <f t="shared" si="5"/>
        <v>0</v>
      </c>
      <c r="BG147" s="168">
        <f t="shared" si="6"/>
        <v>0</v>
      </c>
      <c r="BH147" s="168">
        <f t="shared" si="7"/>
        <v>0</v>
      </c>
      <c r="BI147" s="168">
        <f t="shared" si="8"/>
        <v>0</v>
      </c>
      <c r="BJ147" s="15" t="s">
        <v>77</v>
      </c>
      <c r="BK147" s="168">
        <f t="shared" si="9"/>
        <v>0</v>
      </c>
      <c r="BL147" s="15" t="s">
        <v>130</v>
      </c>
      <c r="BM147" s="167" t="s">
        <v>360</v>
      </c>
    </row>
    <row r="148" spans="1:65" s="2" customFormat="1" ht="21.75" customHeight="1">
      <c r="A148" s="32"/>
      <c r="B148" s="33"/>
      <c r="C148" s="155" t="s">
        <v>361</v>
      </c>
      <c r="D148" s="155" t="s">
        <v>116</v>
      </c>
      <c r="E148" s="156" t="s">
        <v>362</v>
      </c>
      <c r="F148" s="157" t="s">
        <v>363</v>
      </c>
      <c r="G148" s="158" t="s">
        <v>119</v>
      </c>
      <c r="H148" s="159">
        <v>1</v>
      </c>
      <c r="I148" s="160"/>
      <c r="J148" s="161">
        <f t="shared" si="0"/>
        <v>0</v>
      </c>
      <c r="K148" s="157" t="s">
        <v>120</v>
      </c>
      <c r="L148" s="162"/>
      <c r="M148" s="163" t="s">
        <v>19</v>
      </c>
      <c r="N148" s="164" t="s">
        <v>41</v>
      </c>
      <c r="O148" s="62"/>
      <c r="P148" s="165">
        <f t="shared" si="1"/>
        <v>0</v>
      </c>
      <c r="Q148" s="165">
        <v>0</v>
      </c>
      <c r="R148" s="165">
        <f t="shared" si="2"/>
        <v>0</v>
      </c>
      <c r="S148" s="165">
        <v>0</v>
      </c>
      <c r="T148" s="166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7" t="s">
        <v>146</v>
      </c>
      <c r="AT148" s="167" t="s">
        <v>116</v>
      </c>
      <c r="AU148" s="167" t="s">
        <v>70</v>
      </c>
      <c r="AY148" s="15" t="s">
        <v>121</v>
      </c>
      <c r="BE148" s="168">
        <f t="shared" si="4"/>
        <v>0</v>
      </c>
      <c r="BF148" s="168">
        <f t="shared" si="5"/>
        <v>0</v>
      </c>
      <c r="BG148" s="168">
        <f t="shared" si="6"/>
        <v>0</v>
      </c>
      <c r="BH148" s="168">
        <f t="shared" si="7"/>
        <v>0</v>
      </c>
      <c r="BI148" s="168">
        <f t="shared" si="8"/>
        <v>0</v>
      </c>
      <c r="BJ148" s="15" t="s">
        <v>77</v>
      </c>
      <c r="BK148" s="168">
        <f t="shared" si="9"/>
        <v>0</v>
      </c>
      <c r="BL148" s="15" t="s">
        <v>130</v>
      </c>
      <c r="BM148" s="167" t="s">
        <v>364</v>
      </c>
    </row>
    <row r="149" spans="1:65" s="2" customFormat="1" ht="21.75" customHeight="1">
      <c r="A149" s="32"/>
      <c r="B149" s="33"/>
      <c r="C149" s="155" t="s">
        <v>365</v>
      </c>
      <c r="D149" s="155" t="s">
        <v>116</v>
      </c>
      <c r="E149" s="156" t="s">
        <v>366</v>
      </c>
      <c r="F149" s="157" t="s">
        <v>367</v>
      </c>
      <c r="G149" s="158" t="s">
        <v>119</v>
      </c>
      <c r="H149" s="159">
        <v>1</v>
      </c>
      <c r="I149" s="160"/>
      <c r="J149" s="161">
        <f t="shared" si="0"/>
        <v>0</v>
      </c>
      <c r="K149" s="157" t="s">
        <v>120</v>
      </c>
      <c r="L149" s="162"/>
      <c r="M149" s="163" t="s">
        <v>19</v>
      </c>
      <c r="N149" s="164" t="s">
        <v>41</v>
      </c>
      <c r="O149" s="62"/>
      <c r="P149" s="165">
        <f t="shared" si="1"/>
        <v>0</v>
      </c>
      <c r="Q149" s="165">
        <v>0</v>
      </c>
      <c r="R149" s="165">
        <f t="shared" si="2"/>
        <v>0</v>
      </c>
      <c r="S149" s="165">
        <v>0</v>
      </c>
      <c r="T149" s="166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7" t="s">
        <v>146</v>
      </c>
      <c r="AT149" s="167" t="s">
        <v>116</v>
      </c>
      <c r="AU149" s="167" t="s">
        <v>70</v>
      </c>
      <c r="AY149" s="15" t="s">
        <v>121</v>
      </c>
      <c r="BE149" s="168">
        <f t="shared" si="4"/>
        <v>0</v>
      </c>
      <c r="BF149" s="168">
        <f t="shared" si="5"/>
        <v>0</v>
      </c>
      <c r="BG149" s="168">
        <f t="shared" si="6"/>
        <v>0</v>
      </c>
      <c r="BH149" s="168">
        <f t="shared" si="7"/>
        <v>0</v>
      </c>
      <c r="BI149" s="168">
        <f t="shared" si="8"/>
        <v>0</v>
      </c>
      <c r="BJ149" s="15" t="s">
        <v>77</v>
      </c>
      <c r="BK149" s="168">
        <f t="shared" si="9"/>
        <v>0</v>
      </c>
      <c r="BL149" s="15" t="s">
        <v>130</v>
      </c>
      <c r="BM149" s="167" t="s">
        <v>368</v>
      </c>
    </row>
    <row r="150" spans="1:65" s="2" customFormat="1" ht="16.5" customHeight="1">
      <c r="A150" s="32"/>
      <c r="B150" s="33"/>
      <c r="C150" s="155" t="s">
        <v>369</v>
      </c>
      <c r="D150" s="155" t="s">
        <v>116</v>
      </c>
      <c r="E150" s="156" t="s">
        <v>370</v>
      </c>
      <c r="F150" s="157" t="s">
        <v>371</v>
      </c>
      <c r="G150" s="158" t="s">
        <v>119</v>
      </c>
      <c r="H150" s="159">
        <v>1</v>
      </c>
      <c r="I150" s="160"/>
      <c r="J150" s="161">
        <f t="shared" si="0"/>
        <v>0</v>
      </c>
      <c r="K150" s="157" t="s">
        <v>120</v>
      </c>
      <c r="L150" s="162"/>
      <c r="M150" s="163" t="s">
        <v>19</v>
      </c>
      <c r="N150" s="164" t="s">
        <v>41</v>
      </c>
      <c r="O150" s="62"/>
      <c r="P150" s="165">
        <f t="shared" si="1"/>
        <v>0</v>
      </c>
      <c r="Q150" s="165">
        <v>0</v>
      </c>
      <c r="R150" s="165">
        <f t="shared" si="2"/>
        <v>0</v>
      </c>
      <c r="S150" s="165">
        <v>0</v>
      </c>
      <c r="T150" s="166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7" t="s">
        <v>146</v>
      </c>
      <c r="AT150" s="167" t="s">
        <v>116</v>
      </c>
      <c r="AU150" s="167" t="s">
        <v>70</v>
      </c>
      <c r="AY150" s="15" t="s">
        <v>121</v>
      </c>
      <c r="BE150" s="168">
        <f t="shared" si="4"/>
        <v>0</v>
      </c>
      <c r="BF150" s="168">
        <f t="shared" si="5"/>
        <v>0</v>
      </c>
      <c r="BG150" s="168">
        <f t="shared" si="6"/>
        <v>0</v>
      </c>
      <c r="BH150" s="168">
        <f t="shared" si="7"/>
        <v>0</v>
      </c>
      <c r="BI150" s="168">
        <f t="shared" si="8"/>
        <v>0</v>
      </c>
      <c r="BJ150" s="15" t="s">
        <v>77</v>
      </c>
      <c r="BK150" s="168">
        <f t="shared" si="9"/>
        <v>0</v>
      </c>
      <c r="BL150" s="15" t="s">
        <v>130</v>
      </c>
      <c r="BM150" s="167" t="s">
        <v>372</v>
      </c>
    </row>
    <row r="151" spans="1:65" s="2" customFormat="1" ht="16.5" customHeight="1">
      <c r="A151" s="32"/>
      <c r="B151" s="33"/>
      <c r="C151" s="155" t="s">
        <v>373</v>
      </c>
      <c r="D151" s="155" t="s">
        <v>116</v>
      </c>
      <c r="E151" s="156" t="s">
        <v>374</v>
      </c>
      <c r="F151" s="157" t="s">
        <v>375</v>
      </c>
      <c r="G151" s="158" t="s">
        <v>119</v>
      </c>
      <c r="H151" s="159">
        <v>1</v>
      </c>
      <c r="I151" s="160"/>
      <c r="J151" s="161">
        <f t="shared" ref="J151:J214" si="10">ROUND(I151*H151,2)</f>
        <v>0</v>
      </c>
      <c r="K151" s="157" t="s">
        <v>120</v>
      </c>
      <c r="L151" s="162"/>
      <c r="M151" s="163" t="s">
        <v>19</v>
      </c>
      <c r="N151" s="164" t="s">
        <v>41</v>
      </c>
      <c r="O151" s="62"/>
      <c r="P151" s="165">
        <f t="shared" ref="P151:P214" si="11">O151*H151</f>
        <v>0</v>
      </c>
      <c r="Q151" s="165">
        <v>0</v>
      </c>
      <c r="R151" s="165">
        <f t="shared" ref="R151:R214" si="12">Q151*H151</f>
        <v>0</v>
      </c>
      <c r="S151" s="165">
        <v>0</v>
      </c>
      <c r="T151" s="166">
        <f t="shared" ref="T151:T214" si="13"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7" t="s">
        <v>146</v>
      </c>
      <c r="AT151" s="167" t="s">
        <v>116</v>
      </c>
      <c r="AU151" s="167" t="s">
        <v>70</v>
      </c>
      <c r="AY151" s="15" t="s">
        <v>121</v>
      </c>
      <c r="BE151" s="168">
        <f t="shared" ref="BE151:BE214" si="14">IF(N151="základní",J151,0)</f>
        <v>0</v>
      </c>
      <c r="BF151" s="168">
        <f t="shared" ref="BF151:BF214" si="15">IF(N151="snížená",J151,0)</f>
        <v>0</v>
      </c>
      <c r="BG151" s="168">
        <f t="shared" ref="BG151:BG214" si="16">IF(N151="zákl. přenesená",J151,0)</f>
        <v>0</v>
      </c>
      <c r="BH151" s="168">
        <f t="shared" ref="BH151:BH214" si="17">IF(N151="sníž. přenesená",J151,0)</f>
        <v>0</v>
      </c>
      <c r="BI151" s="168">
        <f t="shared" ref="BI151:BI214" si="18">IF(N151="nulová",J151,0)</f>
        <v>0</v>
      </c>
      <c r="BJ151" s="15" t="s">
        <v>77</v>
      </c>
      <c r="BK151" s="168">
        <f t="shared" ref="BK151:BK214" si="19">ROUND(I151*H151,2)</f>
        <v>0</v>
      </c>
      <c r="BL151" s="15" t="s">
        <v>130</v>
      </c>
      <c r="BM151" s="167" t="s">
        <v>376</v>
      </c>
    </row>
    <row r="152" spans="1:65" s="2" customFormat="1" ht="16.5" customHeight="1">
      <c r="A152" s="32"/>
      <c r="B152" s="33"/>
      <c r="C152" s="155" t="s">
        <v>377</v>
      </c>
      <c r="D152" s="155" t="s">
        <v>116</v>
      </c>
      <c r="E152" s="156" t="s">
        <v>378</v>
      </c>
      <c r="F152" s="157" t="s">
        <v>379</v>
      </c>
      <c r="G152" s="158" t="s">
        <v>119</v>
      </c>
      <c r="H152" s="159">
        <v>1</v>
      </c>
      <c r="I152" s="160"/>
      <c r="J152" s="161">
        <f t="shared" si="10"/>
        <v>0</v>
      </c>
      <c r="K152" s="157" t="s">
        <v>120</v>
      </c>
      <c r="L152" s="162"/>
      <c r="M152" s="163" t="s">
        <v>19</v>
      </c>
      <c r="N152" s="164" t="s">
        <v>41</v>
      </c>
      <c r="O152" s="62"/>
      <c r="P152" s="165">
        <f t="shared" si="11"/>
        <v>0</v>
      </c>
      <c r="Q152" s="165">
        <v>0</v>
      </c>
      <c r="R152" s="165">
        <f t="shared" si="12"/>
        <v>0</v>
      </c>
      <c r="S152" s="165">
        <v>0</v>
      </c>
      <c r="T152" s="166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7" t="s">
        <v>146</v>
      </c>
      <c r="AT152" s="167" t="s">
        <v>116</v>
      </c>
      <c r="AU152" s="167" t="s">
        <v>70</v>
      </c>
      <c r="AY152" s="15" t="s">
        <v>121</v>
      </c>
      <c r="BE152" s="168">
        <f t="shared" si="14"/>
        <v>0</v>
      </c>
      <c r="BF152" s="168">
        <f t="shared" si="15"/>
        <v>0</v>
      </c>
      <c r="BG152" s="168">
        <f t="shared" si="16"/>
        <v>0</v>
      </c>
      <c r="BH152" s="168">
        <f t="shared" si="17"/>
        <v>0</v>
      </c>
      <c r="BI152" s="168">
        <f t="shared" si="18"/>
        <v>0</v>
      </c>
      <c r="BJ152" s="15" t="s">
        <v>77</v>
      </c>
      <c r="BK152" s="168">
        <f t="shared" si="19"/>
        <v>0</v>
      </c>
      <c r="BL152" s="15" t="s">
        <v>130</v>
      </c>
      <c r="BM152" s="167" t="s">
        <v>380</v>
      </c>
    </row>
    <row r="153" spans="1:65" s="2" customFormat="1" ht="16.5" customHeight="1">
      <c r="A153" s="32"/>
      <c r="B153" s="33"/>
      <c r="C153" s="155" t="s">
        <v>381</v>
      </c>
      <c r="D153" s="155" t="s">
        <v>116</v>
      </c>
      <c r="E153" s="156" t="s">
        <v>382</v>
      </c>
      <c r="F153" s="157" t="s">
        <v>383</v>
      </c>
      <c r="G153" s="158" t="s">
        <v>119</v>
      </c>
      <c r="H153" s="159">
        <v>1</v>
      </c>
      <c r="I153" s="160"/>
      <c r="J153" s="161">
        <f t="shared" si="10"/>
        <v>0</v>
      </c>
      <c r="K153" s="157" t="s">
        <v>120</v>
      </c>
      <c r="L153" s="162"/>
      <c r="M153" s="163" t="s">
        <v>19</v>
      </c>
      <c r="N153" s="164" t="s">
        <v>41</v>
      </c>
      <c r="O153" s="62"/>
      <c r="P153" s="165">
        <f t="shared" si="11"/>
        <v>0</v>
      </c>
      <c r="Q153" s="165">
        <v>0</v>
      </c>
      <c r="R153" s="165">
        <f t="shared" si="12"/>
        <v>0</v>
      </c>
      <c r="S153" s="165">
        <v>0</v>
      </c>
      <c r="T153" s="166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7" t="s">
        <v>79</v>
      </c>
      <c r="AT153" s="167" t="s">
        <v>116</v>
      </c>
      <c r="AU153" s="167" t="s">
        <v>70</v>
      </c>
      <c r="AY153" s="15" t="s">
        <v>121</v>
      </c>
      <c r="BE153" s="168">
        <f t="shared" si="14"/>
        <v>0</v>
      </c>
      <c r="BF153" s="168">
        <f t="shared" si="15"/>
        <v>0</v>
      </c>
      <c r="BG153" s="168">
        <f t="shared" si="16"/>
        <v>0</v>
      </c>
      <c r="BH153" s="168">
        <f t="shared" si="17"/>
        <v>0</v>
      </c>
      <c r="BI153" s="168">
        <f t="shared" si="18"/>
        <v>0</v>
      </c>
      <c r="BJ153" s="15" t="s">
        <v>77</v>
      </c>
      <c r="BK153" s="168">
        <f t="shared" si="19"/>
        <v>0</v>
      </c>
      <c r="BL153" s="15" t="s">
        <v>77</v>
      </c>
      <c r="BM153" s="167" t="s">
        <v>384</v>
      </c>
    </row>
    <row r="154" spans="1:65" s="2" customFormat="1" ht="16.5" customHeight="1">
      <c r="A154" s="32"/>
      <c r="B154" s="33"/>
      <c r="C154" s="155" t="s">
        <v>385</v>
      </c>
      <c r="D154" s="155" t="s">
        <v>116</v>
      </c>
      <c r="E154" s="156" t="s">
        <v>386</v>
      </c>
      <c r="F154" s="157" t="s">
        <v>387</v>
      </c>
      <c r="G154" s="158" t="s">
        <v>119</v>
      </c>
      <c r="H154" s="159">
        <v>1</v>
      </c>
      <c r="I154" s="160"/>
      <c r="J154" s="161">
        <f t="shared" si="10"/>
        <v>0</v>
      </c>
      <c r="K154" s="157" t="s">
        <v>120</v>
      </c>
      <c r="L154" s="162"/>
      <c r="M154" s="163" t="s">
        <v>19</v>
      </c>
      <c r="N154" s="164" t="s">
        <v>41</v>
      </c>
      <c r="O154" s="62"/>
      <c r="P154" s="165">
        <f t="shared" si="11"/>
        <v>0</v>
      </c>
      <c r="Q154" s="165">
        <v>0</v>
      </c>
      <c r="R154" s="165">
        <f t="shared" si="12"/>
        <v>0</v>
      </c>
      <c r="S154" s="165">
        <v>0</v>
      </c>
      <c r="T154" s="166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7" t="s">
        <v>146</v>
      </c>
      <c r="AT154" s="167" t="s">
        <v>116</v>
      </c>
      <c r="AU154" s="167" t="s">
        <v>70</v>
      </c>
      <c r="AY154" s="15" t="s">
        <v>121</v>
      </c>
      <c r="BE154" s="168">
        <f t="shared" si="14"/>
        <v>0</v>
      </c>
      <c r="BF154" s="168">
        <f t="shared" si="15"/>
        <v>0</v>
      </c>
      <c r="BG154" s="168">
        <f t="shared" si="16"/>
        <v>0</v>
      </c>
      <c r="BH154" s="168">
        <f t="shared" si="17"/>
        <v>0</v>
      </c>
      <c r="BI154" s="168">
        <f t="shared" si="18"/>
        <v>0</v>
      </c>
      <c r="BJ154" s="15" t="s">
        <v>77</v>
      </c>
      <c r="BK154" s="168">
        <f t="shared" si="19"/>
        <v>0</v>
      </c>
      <c r="BL154" s="15" t="s">
        <v>130</v>
      </c>
      <c r="BM154" s="167" t="s">
        <v>388</v>
      </c>
    </row>
    <row r="155" spans="1:65" s="2" customFormat="1" ht="24.2" customHeight="1">
      <c r="A155" s="32"/>
      <c r="B155" s="33"/>
      <c r="C155" s="155" t="s">
        <v>389</v>
      </c>
      <c r="D155" s="155" t="s">
        <v>116</v>
      </c>
      <c r="E155" s="156" t="s">
        <v>390</v>
      </c>
      <c r="F155" s="157" t="s">
        <v>391</v>
      </c>
      <c r="G155" s="158" t="s">
        <v>119</v>
      </c>
      <c r="H155" s="159">
        <v>1</v>
      </c>
      <c r="I155" s="160"/>
      <c r="J155" s="161">
        <f t="shared" si="10"/>
        <v>0</v>
      </c>
      <c r="K155" s="157" t="s">
        <v>120</v>
      </c>
      <c r="L155" s="162"/>
      <c r="M155" s="163" t="s">
        <v>19</v>
      </c>
      <c r="N155" s="164" t="s">
        <v>41</v>
      </c>
      <c r="O155" s="62"/>
      <c r="P155" s="165">
        <f t="shared" si="11"/>
        <v>0</v>
      </c>
      <c r="Q155" s="165">
        <v>0</v>
      </c>
      <c r="R155" s="165">
        <f t="shared" si="12"/>
        <v>0</v>
      </c>
      <c r="S155" s="165">
        <v>0</v>
      </c>
      <c r="T155" s="166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7" t="s">
        <v>146</v>
      </c>
      <c r="AT155" s="167" t="s">
        <v>116</v>
      </c>
      <c r="AU155" s="167" t="s">
        <v>70</v>
      </c>
      <c r="AY155" s="15" t="s">
        <v>121</v>
      </c>
      <c r="BE155" s="168">
        <f t="shared" si="14"/>
        <v>0</v>
      </c>
      <c r="BF155" s="168">
        <f t="shared" si="15"/>
        <v>0</v>
      </c>
      <c r="BG155" s="168">
        <f t="shared" si="16"/>
        <v>0</v>
      </c>
      <c r="BH155" s="168">
        <f t="shared" si="17"/>
        <v>0</v>
      </c>
      <c r="BI155" s="168">
        <f t="shared" si="18"/>
        <v>0</v>
      </c>
      <c r="BJ155" s="15" t="s">
        <v>77</v>
      </c>
      <c r="BK155" s="168">
        <f t="shared" si="19"/>
        <v>0</v>
      </c>
      <c r="BL155" s="15" t="s">
        <v>130</v>
      </c>
      <c r="BM155" s="167" t="s">
        <v>392</v>
      </c>
    </row>
    <row r="156" spans="1:65" s="2" customFormat="1" ht="24.2" customHeight="1">
      <c r="A156" s="32"/>
      <c r="B156" s="33"/>
      <c r="C156" s="155" t="s">
        <v>393</v>
      </c>
      <c r="D156" s="155" t="s">
        <v>116</v>
      </c>
      <c r="E156" s="156" t="s">
        <v>394</v>
      </c>
      <c r="F156" s="157" t="s">
        <v>395</v>
      </c>
      <c r="G156" s="158" t="s">
        <v>119</v>
      </c>
      <c r="H156" s="159">
        <v>1</v>
      </c>
      <c r="I156" s="160"/>
      <c r="J156" s="161">
        <f t="shared" si="10"/>
        <v>0</v>
      </c>
      <c r="K156" s="157" t="s">
        <v>120</v>
      </c>
      <c r="L156" s="162"/>
      <c r="M156" s="163" t="s">
        <v>19</v>
      </c>
      <c r="N156" s="164" t="s">
        <v>41</v>
      </c>
      <c r="O156" s="62"/>
      <c r="P156" s="165">
        <f t="shared" si="11"/>
        <v>0</v>
      </c>
      <c r="Q156" s="165">
        <v>0</v>
      </c>
      <c r="R156" s="165">
        <f t="shared" si="12"/>
        <v>0</v>
      </c>
      <c r="S156" s="165">
        <v>0</v>
      </c>
      <c r="T156" s="166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7" t="s">
        <v>146</v>
      </c>
      <c r="AT156" s="167" t="s">
        <v>116</v>
      </c>
      <c r="AU156" s="167" t="s">
        <v>70</v>
      </c>
      <c r="AY156" s="15" t="s">
        <v>121</v>
      </c>
      <c r="BE156" s="168">
        <f t="shared" si="14"/>
        <v>0</v>
      </c>
      <c r="BF156" s="168">
        <f t="shared" si="15"/>
        <v>0</v>
      </c>
      <c r="BG156" s="168">
        <f t="shared" si="16"/>
        <v>0</v>
      </c>
      <c r="BH156" s="168">
        <f t="shared" si="17"/>
        <v>0</v>
      </c>
      <c r="BI156" s="168">
        <f t="shared" si="18"/>
        <v>0</v>
      </c>
      <c r="BJ156" s="15" t="s">
        <v>77</v>
      </c>
      <c r="BK156" s="168">
        <f t="shared" si="19"/>
        <v>0</v>
      </c>
      <c r="BL156" s="15" t="s">
        <v>130</v>
      </c>
      <c r="BM156" s="167" t="s">
        <v>396</v>
      </c>
    </row>
    <row r="157" spans="1:65" s="2" customFormat="1" ht="24.2" customHeight="1">
      <c r="A157" s="32"/>
      <c r="B157" s="33"/>
      <c r="C157" s="155" t="s">
        <v>397</v>
      </c>
      <c r="D157" s="155" t="s">
        <v>116</v>
      </c>
      <c r="E157" s="156" t="s">
        <v>398</v>
      </c>
      <c r="F157" s="157" t="s">
        <v>399</v>
      </c>
      <c r="G157" s="158" t="s">
        <v>119</v>
      </c>
      <c r="H157" s="159">
        <v>1</v>
      </c>
      <c r="I157" s="160"/>
      <c r="J157" s="161">
        <f t="shared" si="10"/>
        <v>0</v>
      </c>
      <c r="K157" s="157" t="s">
        <v>120</v>
      </c>
      <c r="L157" s="162"/>
      <c r="M157" s="163" t="s">
        <v>19</v>
      </c>
      <c r="N157" s="164" t="s">
        <v>41</v>
      </c>
      <c r="O157" s="62"/>
      <c r="P157" s="165">
        <f t="shared" si="11"/>
        <v>0</v>
      </c>
      <c r="Q157" s="165">
        <v>0</v>
      </c>
      <c r="R157" s="165">
        <f t="shared" si="12"/>
        <v>0</v>
      </c>
      <c r="S157" s="165">
        <v>0</v>
      </c>
      <c r="T157" s="166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7" t="s">
        <v>146</v>
      </c>
      <c r="AT157" s="167" t="s">
        <v>116</v>
      </c>
      <c r="AU157" s="167" t="s">
        <v>70</v>
      </c>
      <c r="AY157" s="15" t="s">
        <v>121</v>
      </c>
      <c r="BE157" s="168">
        <f t="shared" si="14"/>
        <v>0</v>
      </c>
      <c r="BF157" s="168">
        <f t="shared" si="15"/>
        <v>0</v>
      </c>
      <c r="BG157" s="168">
        <f t="shared" si="16"/>
        <v>0</v>
      </c>
      <c r="BH157" s="168">
        <f t="shared" si="17"/>
        <v>0</v>
      </c>
      <c r="BI157" s="168">
        <f t="shared" si="18"/>
        <v>0</v>
      </c>
      <c r="BJ157" s="15" t="s">
        <v>77</v>
      </c>
      <c r="BK157" s="168">
        <f t="shared" si="19"/>
        <v>0</v>
      </c>
      <c r="BL157" s="15" t="s">
        <v>130</v>
      </c>
      <c r="BM157" s="167" t="s">
        <v>400</v>
      </c>
    </row>
    <row r="158" spans="1:65" s="2" customFormat="1" ht="24.2" customHeight="1">
      <c r="A158" s="32"/>
      <c r="B158" s="33"/>
      <c r="C158" s="155" t="s">
        <v>401</v>
      </c>
      <c r="D158" s="155" t="s">
        <v>116</v>
      </c>
      <c r="E158" s="156" t="s">
        <v>402</v>
      </c>
      <c r="F158" s="157" t="s">
        <v>403</v>
      </c>
      <c r="G158" s="158" t="s">
        <v>119</v>
      </c>
      <c r="H158" s="159">
        <v>1</v>
      </c>
      <c r="I158" s="160"/>
      <c r="J158" s="161">
        <f t="shared" si="10"/>
        <v>0</v>
      </c>
      <c r="K158" s="157" t="s">
        <v>120</v>
      </c>
      <c r="L158" s="162"/>
      <c r="M158" s="163" t="s">
        <v>19</v>
      </c>
      <c r="N158" s="164" t="s">
        <v>41</v>
      </c>
      <c r="O158" s="62"/>
      <c r="P158" s="165">
        <f t="shared" si="11"/>
        <v>0</v>
      </c>
      <c r="Q158" s="165">
        <v>0</v>
      </c>
      <c r="R158" s="165">
        <f t="shared" si="12"/>
        <v>0</v>
      </c>
      <c r="S158" s="165">
        <v>0</v>
      </c>
      <c r="T158" s="166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7" t="s">
        <v>146</v>
      </c>
      <c r="AT158" s="167" t="s">
        <v>116</v>
      </c>
      <c r="AU158" s="167" t="s">
        <v>70</v>
      </c>
      <c r="AY158" s="15" t="s">
        <v>121</v>
      </c>
      <c r="BE158" s="168">
        <f t="shared" si="14"/>
        <v>0</v>
      </c>
      <c r="BF158" s="168">
        <f t="shared" si="15"/>
        <v>0</v>
      </c>
      <c r="BG158" s="168">
        <f t="shared" si="16"/>
        <v>0</v>
      </c>
      <c r="BH158" s="168">
        <f t="shared" si="17"/>
        <v>0</v>
      </c>
      <c r="BI158" s="168">
        <f t="shared" si="18"/>
        <v>0</v>
      </c>
      <c r="BJ158" s="15" t="s">
        <v>77</v>
      </c>
      <c r="BK158" s="168">
        <f t="shared" si="19"/>
        <v>0</v>
      </c>
      <c r="BL158" s="15" t="s">
        <v>130</v>
      </c>
      <c r="BM158" s="167" t="s">
        <v>404</v>
      </c>
    </row>
    <row r="159" spans="1:65" s="2" customFormat="1" ht="24.2" customHeight="1">
      <c r="A159" s="32"/>
      <c r="B159" s="33"/>
      <c r="C159" s="155" t="s">
        <v>405</v>
      </c>
      <c r="D159" s="155" t="s">
        <v>116</v>
      </c>
      <c r="E159" s="156" t="s">
        <v>406</v>
      </c>
      <c r="F159" s="157" t="s">
        <v>407</v>
      </c>
      <c r="G159" s="158" t="s">
        <v>119</v>
      </c>
      <c r="H159" s="159">
        <v>1</v>
      </c>
      <c r="I159" s="160"/>
      <c r="J159" s="161">
        <f t="shared" si="10"/>
        <v>0</v>
      </c>
      <c r="K159" s="157" t="s">
        <v>120</v>
      </c>
      <c r="L159" s="162"/>
      <c r="M159" s="163" t="s">
        <v>19</v>
      </c>
      <c r="N159" s="164" t="s">
        <v>41</v>
      </c>
      <c r="O159" s="62"/>
      <c r="P159" s="165">
        <f t="shared" si="11"/>
        <v>0</v>
      </c>
      <c r="Q159" s="165">
        <v>0</v>
      </c>
      <c r="R159" s="165">
        <f t="shared" si="12"/>
        <v>0</v>
      </c>
      <c r="S159" s="165">
        <v>0</v>
      </c>
      <c r="T159" s="166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7" t="s">
        <v>146</v>
      </c>
      <c r="AT159" s="167" t="s">
        <v>116</v>
      </c>
      <c r="AU159" s="167" t="s">
        <v>70</v>
      </c>
      <c r="AY159" s="15" t="s">
        <v>121</v>
      </c>
      <c r="BE159" s="168">
        <f t="shared" si="14"/>
        <v>0</v>
      </c>
      <c r="BF159" s="168">
        <f t="shared" si="15"/>
        <v>0</v>
      </c>
      <c r="BG159" s="168">
        <f t="shared" si="16"/>
        <v>0</v>
      </c>
      <c r="BH159" s="168">
        <f t="shared" si="17"/>
        <v>0</v>
      </c>
      <c r="BI159" s="168">
        <f t="shared" si="18"/>
        <v>0</v>
      </c>
      <c r="BJ159" s="15" t="s">
        <v>77</v>
      </c>
      <c r="BK159" s="168">
        <f t="shared" si="19"/>
        <v>0</v>
      </c>
      <c r="BL159" s="15" t="s">
        <v>130</v>
      </c>
      <c r="BM159" s="167" t="s">
        <v>408</v>
      </c>
    </row>
    <row r="160" spans="1:65" s="2" customFormat="1" ht="24.2" customHeight="1">
      <c r="A160" s="32"/>
      <c r="B160" s="33"/>
      <c r="C160" s="155" t="s">
        <v>409</v>
      </c>
      <c r="D160" s="155" t="s">
        <v>116</v>
      </c>
      <c r="E160" s="156" t="s">
        <v>410</v>
      </c>
      <c r="F160" s="157" t="s">
        <v>411</v>
      </c>
      <c r="G160" s="158" t="s">
        <v>119</v>
      </c>
      <c r="H160" s="159">
        <v>1</v>
      </c>
      <c r="I160" s="160"/>
      <c r="J160" s="161">
        <f t="shared" si="10"/>
        <v>0</v>
      </c>
      <c r="K160" s="157" t="s">
        <v>120</v>
      </c>
      <c r="L160" s="162"/>
      <c r="M160" s="163" t="s">
        <v>19</v>
      </c>
      <c r="N160" s="164" t="s">
        <v>41</v>
      </c>
      <c r="O160" s="62"/>
      <c r="P160" s="165">
        <f t="shared" si="11"/>
        <v>0</v>
      </c>
      <c r="Q160" s="165">
        <v>0</v>
      </c>
      <c r="R160" s="165">
        <f t="shared" si="12"/>
        <v>0</v>
      </c>
      <c r="S160" s="165">
        <v>0</v>
      </c>
      <c r="T160" s="166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7" t="s">
        <v>146</v>
      </c>
      <c r="AT160" s="167" t="s">
        <v>116</v>
      </c>
      <c r="AU160" s="167" t="s">
        <v>70</v>
      </c>
      <c r="AY160" s="15" t="s">
        <v>121</v>
      </c>
      <c r="BE160" s="168">
        <f t="shared" si="14"/>
        <v>0</v>
      </c>
      <c r="BF160" s="168">
        <f t="shared" si="15"/>
        <v>0</v>
      </c>
      <c r="BG160" s="168">
        <f t="shared" si="16"/>
        <v>0</v>
      </c>
      <c r="BH160" s="168">
        <f t="shared" si="17"/>
        <v>0</v>
      </c>
      <c r="BI160" s="168">
        <f t="shared" si="18"/>
        <v>0</v>
      </c>
      <c r="BJ160" s="15" t="s">
        <v>77</v>
      </c>
      <c r="BK160" s="168">
        <f t="shared" si="19"/>
        <v>0</v>
      </c>
      <c r="BL160" s="15" t="s">
        <v>130</v>
      </c>
      <c r="BM160" s="167" t="s">
        <v>412</v>
      </c>
    </row>
    <row r="161" spans="1:65" s="2" customFormat="1" ht="24.2" customHeight="1">
      <c r="A161" s="32"/>
      <c r="B161" s="33"/>
      <c r="C161" s="155" t="s">
        <v>413</v>
      </c>
      <c r="D161" s="155" t="s">
        <v>116</v>
      </c>
      <c r="E161" s="156" t="s">
        <v>414</v>
      </c>
      <c r="F161" s="157" t="s">
        <v>415</v>
      </c>
      <c r="G161" s="158" t="s">
        <v>119</v>
      </c>
      <c r="H161" s="159">
        <v>1</v>
      </c>
      <c r="I161" s="160"/>
      <c r="J161" s="161">
        <f t="shared" si="10"/>
        <v>0</v>
      </c>
      <c r="K161" s="157" t="s">
        <v>120</v>
      </c>
      <c r="L161" s="162"/>
      <c r="M161" s="163" t="s">
        <v>19</v>
      </c>
      <c r="N161" s="164" t="s">
        <v>41</v>
      </c>
      <c r="O161" s="62"/>
      <c r="P161" s="165">
        <f t="shared" si="11"/>
        <v>0</v>
      </c>
      <c r="Q161" s="165">
        <v>0</v>
      </c>
      <c r="R161" s="165">
        <f t="shared" si="12"/>
        <v>0</v>
      </c>
      <c r="S161" s="165">
        <v>0</v>
      </c>
      <c r="T161" s="166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7" t="s">
        <v>146</v>
      </c>
      <c r="AT161" s="167" t="s">
        <v>116</v>
      </c>
      <c r="AU161" s="167" t="s">
        <v>70</v>
      </c>
      <c r="AY161" s="15" t="s">
        <v>121</v>
      </c>
      <c r="BE161" s="168">
        <f t="shared" si="14"/>
        <v>0</v>
      </c>
      <c r="BF161" s="168">
        <f t="shared" si="15"/>
        <v>0</v>
      </c>
      <c r="BG161" s="168">
        <f t="shared" si="16"/>
        <v>0</v>
      </c>
      <c r="BH161" s="168">
        <f t="shared" si="17"/>
        <v>0</v>
      </c>
      <c r="BI161" s="168">
        <f t="shared" si="18"/>
        <v>0</v>
      </c>
      <c r="BJ161" s="15" t="s">
        <v>77</v>
      </c>
      <c r="BK161" s="168">
        <f t="shared" si="19"/>
        <v>0</v>
      </c>
      <c r="BL161" s="15" t="s">
        <v>130</v>
      </c>
      <c r="BM161" s="167" t="s">
        <v>416</v>
      </c>
    </row>
    <row r="162" spans="1:65" s="2" customFormat="1" ht="24.2" customHeight="1">
      <c r="A162" s="32"/>
      <c r="B162" s="33"/>
      <c r="C162" s="155" t="s">
        <v>417</v>
      </c>
      <c r="D162" s="155" t="s">
        <v>116</v>
      </c>
      <c r="E162" s="156" t="s">
        <v>418</v>
      </c>
      <c r="F162" s="157" t="s">
        <v>419</v>
      </c>
      <c r="G162" s="158" t="s">
        <v>119</v>
      </c>
      <c r="H162" s="159">
        <v>1</v>
      </c>
      <c r="I162" s="160"/>
      <c r="J162" s="161">
        <f t="shared" si="10"/>
        <v>0</v>
      </c>
      <c r="K162" s="157" t="s">
        <v>120</v>
      </c>
      <c r="L162" s="162"/>
      <c r="M162" s="163" t="s">
        <v>19</v>
      </c>
      <c r="N162" s="164" t="s">
        <v>41</v>
      </c>
      <c r="O162" s="62"/>
      <c r="P162" s="165">
        <f t="shared" si="11"/>
        <v>0</v>
      </c>
      <c r="Q162" s="165">
        <v>0</v>
      </c>
      <c r="R162" s="165">
        <f t="shared" si="12"/>
        <v>0</v>
      </c>
      <c r="S162" s="165">
        <v>0</v>
      </c>
      <c r="T162" s="166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7" t="s">
        <v>146</v>
      </c>
      <c r="AT162" s="167" t="s">
        <v>116</v>
      </c>
      <c r="AU162" s="167" t="s">
        <v>70</v>
      </c>
      <c r="AY162" s="15" t="s">
        <v>121</v>
      </c>
      <c r="BE162" s="168">
        <f t="shared" si="14"/>
        <v>0</v>
      </c>
      <c r="BF162" s="168">
        <f t="shared" si="15"/>
        <v>0</v>
      </c>
      <c r="BG162" s="168">
        <f t="shared" si="16"/>
        <v>0</v>
      </c>
      <c r="BH162" s="168">
        <f t="shared" si="17"/>
        <v>0</v>
      </c>
      <c r="BI162" s="168">
        <f t="shared" si="18"/>
        <v>0</v>
      </c>
      <c r="BJ162" s="15" t="s">
        <v>77</v>
      </c>
      <c r="BK162" s="168">
        <f t="shared" si="19"/>
        <v>0</v>
      </c>
      <c r="BL162" s="15" t="s">
        <v>130</v>
      </c>
      <c r="BM162" s="167" t="s">
        <v>420</v>
      </c>
    </row>
    <row r="163" spans="1:65" s="2" customFormat="1" ht="24.2" customHeight="1">
      <c r="A163" s="32"/>
      <c r="B163" s="33"/>
      <c r="C163" s="155" t="s">
        <v>421</v>
      </c>
      <c r="D163" s="155" t="s">
        <v>116</v>
      </c>
      <c r="E163" s="156" t="s">
        <v>422</v>
      </c>
      <c r="F163" s="157" t="s">
        <v>423</v>
      </c>
      <c r="G163" s="158" t="s">
        <v>119</v>
      </c>
      <c r="H163" s="159">
        <v>1</v>
      </c>
      <c r="I163" s="160"/>
      <c r="J163" s="161">
        <f t="shared" si="10"/>
        <v>0</v>
      </c>
      <c r="K163" s="157" t="s">
        <v>120</v>
      </c>
      <c r="L163" s="162"/>
      <c r="M163" s="163" t="s">
        <v>19</v>
      </c>
      <c r="N163" s="164" t="s">
        <v>41</v>
      </c>
      <c r="O163" s="62"/>
      <c r="P163" s="165">
        <f t="shared" si="11"/>
        <v>0</v>
      </c>
      <c r="Q163" s="165">
        <v>0</v>
      </c>
      <c r="R163" s="165">
        <f t="shared" si="12"/>
        <v>0</v>
      </c>
      <c r="S163" s="165">
        <v>0</v>
      </c>
      <c r="T163" s="166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7" t="s">
        <v>146</v>
      </c>
      <c r="AT163" s="167" t="s">
        <v>116</v>
      </c>
      <c r="AU163" s="167" t="s">
        <v>70</v>
      </c>
      <c r="AY163" s="15" t="s">
        <v>121</v>
      </c>
      <c r="BE163" s="168">
        <f t="shared" si="14"/>
        <v>0</v>
      </c>
      <c r="BF163" s="168">
        <f t="shared" si="15"/>
        <v>0</v>
      </c>
      <c r="BG163" s="168">
        <f t="shared" si="16"/>
        <v>0</v>
      </c>
      <c r="BH163" s="168">
        <f t="shared" si="17"/>
        <v>0</v>
      </c>
      <c r="BI163" s="168">
        <f t="shared" si="18"/>
        <v>0</v>
      </c>
      <c r="BJ163" s="15" t="s">
        <v>77</v>
      </c>
      <c r="BK163" s="168">
        <f t="shared" si="19"/>
        <v>0</v>
      </c>
      <c r="BL163" s="15" t="s">
        <v>130</v>
      </c>
      <c r="BM163" s="167" t="s">
        <v>424</v>
      </c>
    </row>
    <row r="164" spans="1:65" s="2" customFormat="1" ht="24.2" customHeight="1">
      <c r="A164" s="32"/>
      <c r="B164" s="33"/>
      <c r="C164" s="155" t="s">
        <v>425</v>
      </c>
      <c r="D164" s="155" t="s">
        <v>116</v>
      </c>
      <c r="E164" s="156" t="s">
        <v>426</v>
      </c>
      <c r="F164" s="157" t="s">
        <v>427</v>
      </c>
      <c r="G164" s="158" t="s">
        <v>119</v>
      </c>
      <c r="H164" s="159">
        <v>1</v>
      </c>
      <c r="I164" s="160"/>
      <c r="J164" s="161">
        <f t="shared" si="10"/>
        <v>0</v>
      </c>
      <c r="K164" s="157" t="s">
        <v>120</v>
      </c>
      <c r="L164" s="162"/>
      <c r="M164" s="163" t="s">
        <v>19</v>
      </c>
      <c r="N164" s="164" t="s">
        <v>41</v>
      </c>
      <c r="O164" s="62"/>
      <c r="P164" s="165">
        <f t="shared" si="11"/>
        <v>0</v>
      </c>
      <c r="Q164" s="165">
        <v>0</v>
      </c>
      <c r="R164" s="165">
        <f t="shared" si="12"/>
        <v>0</v>
      </c>
      <c r="S164" s="165">
        <v>0</v>
      </c>
      <c r="T164" s="166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7" t="s">
        <v>146</v>
      </c>
      <c r="AT164" s="167" t="s">
        <v>116</v>
      </c>
      <c r="AU164" s="167" t="s">
        <v>70</v>
      </c>
      <c r="AY164" s="15" t="s">
        <v>121</v>
      </c>
      <c r="BE164" s="168">
        <f t="shared" si="14"/>
        <v>0</v>
      </c>
      <c r="BF164" s="168">
        <f t="shared" si="15"/>
        <v>0</v>
      </c>
      <c r="BG164" s="168">
        <f t="shared" si="16"/>
        <v>0</v>
      </c>
      <c r="BH164" s="168">
        <f t="shared" si="17"/>
        <v>0</v>
      </c>
      <c r="BI164" s="168">
        <f t="shared" si="18"/>
        <v>0</v>
      </c>
      <c r="BJ164" s="15" t="s">
        <v>77</v>
      </c>
      <c r="BK164" s="168">
        <f t="shared" si="19"/>
        <v>0</v>
      </c>
      <c r="BL164" s="15" t="s">
        <v>130</v>
      </c>
      <c r="BM164" s="167" t="s">
        <v>428</v>
      </c>
    </row>
    <row r="165" spans="1:65" s="2" customFormat="1" ht="16.5" customHeight="1">
      <c r="A165" s="32"/>
      <c r="B165" s="33"/>
      <c r="C165" s="155" t="s">
        <v>429</v>
      </c>
      <c r="D165" s="155" t="s">
        <v>116</v>
      </c>
      <c r="E165" s="156" t="s">
        <v>430</v>
      </c>
      <c r="F165" s="157" t="s">
        <v>431</v>
      </c>
      <c r="G165" s="158" t="s">
        <v>119</v>
      </c>
      <c r="H165" s="159">
        <v>1</v>
      </c>
      <c r="I165" s="160"/>
      <c r="J165" s="161">
        <f t="shared" si="10"/>
        <v>0</v>
      </c>
      <c r="K165" s="157" t="s">
        <v>120</v>
      </c>
      <c r="L165" s="162"/>
      <c r="M165" s="163" t="s">
        <v>19</v>
      </c>
      <c r="N165" s="164" t="s">
        <v>41</v>
      </c>
      <c r="O165" s="62"/>
      <c r="P165" s="165">
        <f t="shared" si="11"/>
        <v>0</v>
      </c>
      <c r="Q165" s="165">
        <v>0</v>
      </c>
      <c r="R165" s="165">
        <f t="shared" si="12"/>
        <v>0</v>
      </c>
      <c r="S165" s="165">
        <v>0</v>
      </c>
      <c r="T165" s="166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7" t="s">
        <v>79</v>
      </c>
      <c r="AT165" s="167" t="s">
        <v>116</v>
      </c>
      <c r="AU165" s="167" t="s">
        <v>70</v>
      </c>
      <c r="AY165" s="15" t="s">
        <v>121</v>
      </c>
      <c r="BE165" s="168">
        <f t="shared" si="14"/>
        <v>0</v>
      </c>
      <c r="BF165" s="168">
        <f t="shared" si="15"/>
        <v>0</v>
      </c>
      <c r="BG165" s="168">
        <f t="shared" si="16"/>
        <v>0</v>
      </c>
      <c r="BH165" s="168">
        <f t="shared" si="17"/>
        <v>0</v>
      </c>
      <c r="BI165" s="168">
        <f t="shared" si="18"/>
        <v>0</v>
      </c>
      <c r="BJ165" s="15" t="s">
        <v>77</v>
      </c>
      <c r="BK165" s="168">
        <f t="shared" si="19"/>
        <v>0</v>
      </c>
      <c r="BL165" s="15" t="s">
        <v>77</v>
      </c>
      <c r="BM165" s="167" t="s">
        <v>432</v>
      </c>
    </row>
    <row r="166" spans="1:65" s="2" customFormat="1" ht="16.5" customHeight="1">
      <c r="A166" s="32"/>
      <c r="B166" s="33"/>
      <c r="C166" s="155" t="s">
        <v>433</v>
      </c>
      <c r="D166" s="155" t="s">
        <v>116</v>
      </c>
      <c r="E166" s="156" t="s">
        <v>434</v>
      </c>
      <c r="F166" s="157" t="s">
        <v>435</v>
      </c>
      <c r="G166" s="158" t="s">
        <v>119</v>
      </c>
      <c r="H166" s="159">
        <v>1</v>
      </c>
      <c r="I166" s="160"/>
      <c r="J166" s="161">
        <f t="shared" si="10"/>
        <v>0</v>
      </c>
      <c r="K166" s="157" t="s">
        <v>120</v>
      </c>
      <c r="L166" s="162"/>
      <c r="M166" s="163" t="s">
        <v>19</v>
      </c>
      <c r="N166" s="164" t="s">
        <v>41</v>
      </c>
      <c r="O166" s="62"/>
      <c r="P166" s="165">
        <f t="shared" si="11"/>
        <v>0</v>
      </c>
      <c r="Q166" s="165">
        <v>0</v>
      </c>
      <c r="R166" s="165">
        <f t="shared" si="12"/>
        <v>0</v>
      </c>
      <c r="S166" s="165">
        <v>0</v>
      </c>
      <c r="T166" s="166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7" t="s">
        <v>79</v>
      </c>
      <c r="AT166" s="167" t="s">
        <v>116</v>
      </c>
      <c r="AU166" s="167" t="s">
        <v>70</v>
      </c>
      <c r="AY166" s="15" t="s">
        <v>121</v>
      </c>
      <c r="BE166" s="168">
        <f t="shared" si="14"/>
        <v>0</v>
      </c>
      <c r="BF166" s="168">
        <f t="shared" si="15"/>
        <v>0</v>
      </c>
      <c r="BG166" s="168">
        <f t="shared" si="16"/>
        <v>0</v>
      </c>
      <c r="BH166" s="168">
        <f t="shared" si="17"/>
        <v>0</v>
      </c>
      <c r="BI166" s="168">
        <f t="shared" si="18"/>
        <v>0</v>
      </c>
      <c r="BJ166" s="15" t="s">
        <v>77</v>
      </c>
      <c r="BK166" s="168">
        <f t="shared" si="19"/>
        <v>0</v>
      </c>
      <c r="BL166" s="15" t="s">
        <v>77</v>
      </c>
      <c r="BM166" s="167" t="s">
        <v>436</v>
      </c>
    </row>
    <row r="167" spans="1:65" s="2" customFormat="1" ht="16.5" customHeight="1">
      <c r="A167" s="32"/>
      <c r="B167" s="33"/>
      <c r="C167" s="155" t="s">
        <v>437</v>
      </c>
      <c r="D167" s="155" t="s">
        <v>116</v>
      </c>
      <c r="E167" s="156" t="s">
        <v>438</v>
      </c>
      <c r="F167" s="157" t="s">
        <v>439</v>
      </c>
      <c r="G167" s="158" t="s">
        <v>119</v>
      </c>
      <c r="H167" s="159">
        <v>1</v>
      </c>
      <c r="I167" s="160"/>
      <c r="J167" s="161">
        <f t="shared" si="10"/>
        <v>0</v>
      </c>
      <c r="K167" s="157" t="s">
        <v>120</v>
      </c>
      <c r="L167" s="162"/>
      <c r="M167" s="163" t="s">
        <v>19</v>
      </c>
      <c r="N167" s="164" t="s">
        <v>41</v>
      </c>
      <c r="O167" s="62"/>
      <c r="P167" s="165">
        <f t="shared" si="11"/>
        <v>0</v>
      </c>
      <c r="Q167" s="165">
        <v>0</v>
      </c>
      <c r="R167" s="165">
        <f t="shared" si="12"/>
        <v>0</v>
      </c>
      <c r="S167" s="165">
        <v>0</v>
      </c>
      <c r="T167" s="166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7" t="s">
        <v>79</v>
      </c>
      <c r="AT167" s="167" t="s">
        <v>116</v>
      </c>
      <c r="AU167" s="167" t="s">
        <v>70</v>
      </c>
      <c r="AY167" s="15" t="s">
        <v>121</v>
      </c>
      <c r="BE167" s="168">
        <f t="shared" si="14"/>
        <v>0</v>
      </c>
      <c r="BF167" s="168">
        <f t="shared" si="15"/>
        <v>0</v>
      </c>
      <c r="BG167" s="168">
        <f t="shared" si="16"/>
        <v>0</v>
      </c>
      <c r="BH167" s="168">
        <f t="shared" si="17"/>
        <v>0</v>
      </c>
      <c r="BI167" s="168">
        <f t="shared" si="18"/>
        <v>0</v>
      </c>
      <c r="BJ167" s="15" t="s">
        <v>77</v>
      </c>
      <c r="BK167" s="168">
        <f t="shared" si="19"/>
        <v>0</v>
      </c>
      <c r="BL167" s="15" t="s">
        <v>77</v>
      </c>
      <c r="BM167" s="167" t="s">
        <v>440</v>
      </c>
    </row>
    <row r="168" spans="1:65" s="2" customFormat="1" ht="16.5" customHeight="1">
      <c r="A168" s="32"/>
      <c r="B168" s="33"/>
      <c r="C168" s="155" t="s">
        <v>441</v>
      </c>
      <c r="D168" s="155" t="s">
        <v>116</v>
      </c>
      <c r="E168" s="156" t="s">
        <v>442</v>
      </c>
      <c r="F168" s="157" t="s">
        <v>443</v>
      </c>
      <c r="G168" s="158" t="s">
        <v>119</v>
      </c>
      <c r="H168" s="159">
        <v>1</v>
      </c>
      <c r="I168" s="160"/>
      <c r="J168" s="161">
        <f t="shared" si="10"/>
        <v>0</v>
      </c>
      <c r="K168" s="157" t="s">
        <v>120</v>
      </c>
      <c r="L168" s="162"/>
      <c r="M168" s="163" t="s">
        <v>19</v>
      </c>
      <c r="N168" s="164" t="s">
        <v>41</v>
      </c>
      <c r="O168" s="62"/>
      <c r="P168" s="165">
        <f t="shared" si="11"/>
        <v>0</v>
      </c>
      <c r="Q168" s="165">
        <v>0</v>
      </c>
      <c r="R168" s="165">
        <f t="shared" si="12"/>
        <v>0</v>
      </c>
      <c r="S168" s="165">
        <v>0</v>
      </c>
      <c r="T168" s="166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7" t="s">
        <v>79</v>
      </c>
      <c r="AT168" s="167" t="s">
        <v>116</v>
      </c>
      <c r="AU168" s="167" t="s">
        <v>70</v>
      </c>
      <c r="AY168" s="15" t="s">
        <v>121</v>
      </c>
      <c r="BE168" s="168">
        <f t="shared" si="14"/>
        <v>0</v>
      </c>
      <c r="BF168" s="168">
        <f t="shared" si="15"/>
        <v>0</v>
      </c>
      <c r="BG168" s="168">
        <f t="shared" si="16"/>
        <v>0</v>
      </c>
      <c r="BH168" s="168">
        <f t="shared" si="17"/>
        <v>0</v>
      </c>
      <c r="BI168" s="168">
        <f t="shared" si="18"/>
        <v>0</v>
      </c>
      <c r="BJ168" s="15" t="s">
        <v>77</v>
      </c>
      <c r="BK168" s="168">
        <f t="shared" si="19"/>
        <v>0</v>
      </c>
      <c r="BL168" s="15" t="s">
        <v>77</v>
      </c>
      <c r="BM168" s="167" t="s">
        <v>444</v>
      </c>
    </row>
    <row r="169" spans="1:65" s="2" customFormat="1" ht="16.5" customHeight="1">
      <c r="A169" s="32"/>
      <c r="B169" s="33"/>
      <c r="C169" s="155" t="s">
        <v>445</v>
      </c>
      <c r="D169" s="155" t="s">
        <v>116</v>
      </c>
      <c r="E169" s="156" t="s">
        <v>446</v>
      </c>
      <c r="F169" s="157" t="s">
        <v>447</v>
      </c>
      <c r="G169" s="158" t="s">
        <v>119</v>
      </c>
      <c r="H169" s="159">
        <v>1</v>
      </c>
      <c r="I169" s="160"/>
      <c r="J169" s="161">
        <f t="shared" si="10"/>
        <v>0</v>
      </c>
      <c r="K169" s="157" t="s">
        <v>120</v>
      </c>
      <c r="L169" s="162"/>
      <c r="M169" s="163" t="s">
        <v>19</v>
      </c>
      <c r="N169" s="164" t="s">
        <v>41</v>
      </c>
      <c r="O169" s="62"/>
      <c r="P169" s="165">
        <f t="shared" si="11"/>
        <v>0</v>
      </c>
      <c r="Q169" s="165">
        <v>0</v>
      </c>
      <c r="R169" s="165">
        <f t="shared" si="12"/>
        <v>0</v>
      </c>
      <c r="S169" s="165">
        <v>0</v>
      </c>
      <c r="T169" s="166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7" t="s">
        <v>79</v>
      </c>
      <c r="AT169" s="167" t="s">
        <v>116</v>
      </c>
      <c r="AU169" s="167" t="s">
        <v>70</v>
      </c>
      <c r="AY169" s="15" t="s">
        <v>121</v>
      </c>
      <c r="BE169" s="168">
        <f t="shared" si="14"/>
        <v>0</v>
      </c>
      <c r="BF169" s="168">
        <f t="shared" si="15"/>
        <v>0</v>
      </c>
      <c r="BG169" s="168">
        <f t="shared" si="16"/>
        <v>0</v>
      </c>
      <c r="BH169" s="168">
        <f t="shared" si="17"/>
        <v>0</v>
      </c>
      <c r="BI169" s="168">
        <f t="shared" si="18"/>
        <v>0</v>
      </c>
      <c r="BJ169" s="15" t="s">
        <v>77</v>
      </c>
      <c r="BK169" s="168">
        <f t="shared" si="19"/>
        <v>0</v>
      </c>
      <c r="BL169" s="15" t="s">
        <v>77</v>
      </c>
      <c r="BM169" s="167" t="s">
        <v>448</v>
      </c>
    </row>
    <row r="170" spans="1:65" s="2" customFormat="1" ht="16.5" customHeight="1">
      <c r="A170" s="32"/>
      <c r="B170" s="33"/>
      <c r="C170" s="155" t="s">
        <v>449</v>
      </c>
      <c r="D170" s="155" t="s">
        <v>116</v>
      </c>
      <c r="E170" s="156" t="s">
        <v>450</v>
      </c>
      <c r="F170" s="157" t="s">
        <v>451</v>
      </c>
      <c r="G170" s="158" t="s">
        <v>119</v>
      </c>
      <c r="H170" s="159">
        <v>1</v>
      </c>
      <c r="I170" s="160"/>
      <c r="J170" s="161">
        <f t="shared" si="10"/>
        <v>0</v>
      </c>
      <c r="K170" s="157" t="s">
        <v>120</v>
      </c>
      <c r="L170" s="162"/>
      <c r="M170" s="163" t="s">
        <v>19</v>
      </c>
      <c r="N170" s="164" t="s">
        <v>41</v>
      </c>
      <c r="O170" s="62"/>
      <c r="P170" s="165">
        <f t="shared" si="11"/>
        <v>0</v>
      </c>
      <c r="Q170" s="165">
        <v>0</v>
      </c>
      <c r="R170" s="165">
        <f t="shared" si="12"/>
        <v>0</v>
      </c>
      <c r="S170" s="165">
        <v>0</v>
      </c>
      <c r="T170" s="166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7" t="s">
        <v>79</v>
      </c>
      <c r="AT170" s="167" t="s">
        <v>116</v>
      </c>
      <c r="AU170" s="167" t="s">
        <v>70</v>
      </c>
      <c r="AY170" s="15" t="s">
        <v>121</v>
      </c>
      <c r="BE170" s="168">
        <f t="shared" si="14"/>
        <v>0</v>
      </c>
      <c r="BF170" s="168">
        <f t="shared" si="15"/>
        <v>0</v>
      </c>
      <c r="BG170" s="168">
        <f t="shared" si="16"/>
        <v>0</v>
      </c>
      <c r="BH170" s="168">
        <f t="shared" si="17"/>
        <v>0</v>
      </c>
      <c r="BI170" s="168">
        <f t="shared" si="18"/>
        <v>0</v>
      </c>
      <c r="BJ170" s="15" t="s">
        <v>77</v>
      </c>
      <c r="BK170" s="168">
        <f t="shared" si="19"/>
        <v>0</v>
      </c>
      <c r="BL170" s="15" t="s">
        <v>77</v>
      </c>
      <c r="BM170" s="167" t="s">
        <v>452</v>
      </c>
    </row>
    <row r="171" spans="1:65" s="2" customFormat="1" ht="16.5" customHeight="1">
      <c r="A171" s="32"/>
      <c r="B171" s="33"/>
      <c r="C171" s="155" t="s">
        <v>453</v>
      </c>
      <c r="D171" s="155" t="s">
        <v>116</v>
      </c>
      <c r="E171" s="156" t="s">
        <v>454</v>
      </c>
      <c r="F171" s="157" t="s">
        <v>455</v>
      </c>
      <c r="G171" s="158" t="s">
        <v>119</v>
      </c>
      <c r="H171" s="159">
        <v>1</v>
      </c>
      <c r="I171" s="160"/>
      <c r="J171" s="161">
        <f t="shared" si="10"/>
        <v>0</v>
      </c>
      <c r="K171" s="157" t="s">
        <v>120</v>
      </c>
      <c r="L171" s="162"/>
      <c r="M171" s="163" t="s">
        <v>19</v>
      </c>
      <c r="N171" s="164" t="s">
        <v>41</v>
      </c>
      <c r="O171" s="62"/>
      <c r="P171" s="165">
        <f t="shared" si="11"/>
        <v>0</v>
      </c>
      <c r="Q171" s="165">
        <v>0</v>
      </c>
      <c r="R171" s="165">
        <f t="shared" si="12"/>
        <v>0</v>
      </c>
      <c r="S171" s="165">
        <v>0</v>
      </c>
      <c r="T171" s="166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7" t="s">
        <v>146</v>
      </c>
      <c r="AT171" s="167" t="s">
        <v>116</v>
      </c>
      <c r="AU171" s="167" t="s">
        <v>70</v>
      </c>
      <c r="AY171" s="15" t="s">
        <v>121</v>
      </c>
      <c r="BE171" s="168">
        <f t="shared" si="14"/>
        <v>0</v>
      </c>
      <c r="BF171" s="168">
        <f t="shared" si="15"/>
        <v>0</v>
      </c>
      <c r="BG171" s="168">
        <f t="shared" si="16"/>
        <v>0</v>
      </c>
      <c r="BH171" s="168">
        <f t="shared" si="17"/>
        <v>0</v>
      </c>
      <c r="BI171" s="168">
        <f t="shared" si="18"/>
        <v>0</v>
      </c>
      <c r="BJ171" s="15" t="s">
        <v>77</v>
      </c>
      <c r="BK171" s="168">
        <f t="shared" si="19"/>
        <v>0</v>
      </c>
      <c r="BL171" s="15" t="s">
        <v>130</v>
      </c>
      <c r="BM171" s="167" t="s">
        <v>456</v>
      </c>
    </row>
    <row r="172" spans="1:65" s="2" customFormat="1" ht="16.5" customHeight="1">
      <c r="A172" s="32"/>
      <c r="B172" s="33"/>
      <c r="C172" s="155" t="s">
        <v>457</v>
      </c>
      <c r="D172" s="155" t="s">
        <v>116</v>
      </c>
      <c r="E172" s="156" t="s">
        <v>458</v>
      </c>
      <c r="F172" s="157" t="s">
        <v>459</v>
      </c>
      <c r="G172" s="158" t="s">
        <v>119</v>
      </c>
      <c r="H172" s="159">
        <v>1</v>
      </c>
      <c r="I172" s="160"/>
      <c r="J172" s="161">
        <f t="shared" si="10"/>
        <v>0</v>
      </c>
      <c r="K172" s="157" t="s">
        <v>120</v>
      </c>
      <c r="L172" s="162"/>
      <c r="M172" s="163" t="s">
        <v>19</v>
      </c>
      <c r="N172" s="164" t="s">
        <v>41</v>
      </c>
      <c r="O172" s="62"/>
      <c r="P172" s="165">
        <f t="shared" si="11"/>
        <v>0</v>
      </c>
      <c r="Q172" s="165">
        <v>0</v>
      </c>
      <c r="R172" s="165">
        <f t="shared" si="12"/>
        <v>0</v>
      </c>
      <c r="S172" s="165">
        <v>0</v>
      </c>
      <c r="T172" s="166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7" t="s">
        <v>146</v>
      </c>
      <c r="AT172" s="167" t="s">
        <v>116</v>
      </c>
      <c r="AU172" s="167" t="s">
        <v>70</v>
      </c>
      <c r="AY172" s="15" t="s">
        <v>121</v>
      </c>
      <c r="BE172" s="168">
        <f t="shared" si="14"/>
        <v>0</v>
      </c>
      <c r="BF172" s="168">
        <f t="shared" si="15"/>
        <v>0</v>
      </c>
      <c r="BG172" s="168">
        <f t="shared" si="16"/>
        <v>0</v>
      </c>
      <c r="BH172" s="168">
        <f t="shared" si="17"/>
        <v>0</v>
      </c>
      <c r="BI172" s="168">
        <f t="shared" si="18"/>
        <v>0</v>
      </c>
      <c r="BJ172" s="15" t="s">
        <v>77</v>
      </c>
      <c r="BK172" s="168">
        <f t="shared" si="19"/>
        <v>0</v>
      </c>
      <c r="BL172" s="15" t="s">
        <v>130</v>
      </c>
      <c r="BM172" s="167" t="s">
        <v>460</v>
      </c>
    </row>
    <row r="173" spans="1:65" s="2" customFormat="1" ht="16.5" customHeight="1">
      <c r="A173" s="32"/>
      <c r="B173" s="33"/>
      <c r="C173" s="155" t="s">
        <v>461</v>
      </c>
      <c r="D173" s="155" t="s">
        <v>116</v>
      </c>
      <c r="E173" s="156" t="s">
        <v>462</v>
      </c>
      <c r="F173" s="157" t="s">
        <v>463</v>
      </c>
      <c r="G173" s="158" t="s">
        <v>119</v>
      </c>
      <c r="H173" s="159">
        <v>1</v>
      </c>
      <c r="I173" s="160"/>
      <c r="J173" s="161">
        <f t="shared" si="10"/>
        <v>0</v>
      </c>
      <c r="K173" s="157" t="s">
        <v>120</v>
      </c>
      <c r="L173" s="162"/>
      <c r="M173" s="163" t="s">
        <v>19</v>
      </c>
      <c r="N173" s="164" t="s">
        <v>41</v>
      </c>
      <c r="O173" s="62"/>
      <c r="P173" s="165">
        <f t="shared" si="11"/>
        <v>0</v>
      </c>
      <c r="Q173" s="165">
        <v>0</v>
      </c>
      <c r="R173" s="165">
        <f t="shared" si="12"/>
        <v>0</v>
      </c>
      <c r="S173" s="165">
        <v>0</v>
      </c>
      <c r="T173" s="166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7" t="s">
        <v>146</v>
      </c>
      <c r="AT173" s="167" t="s">
        <v>116</v>
      </c>
      <c r="AU173" s="167" t="s">
        <v>70</v>
      </c>
      <c r="AY173" s="15" t="s">
        <v>121</v>
      </c>
      <c r="BE173" s="168">
        <f t="shared" si="14"/>
        <v>0</v>
      </c>
      <c r="BF173" s="168">
        <f t="shared" si="15"/>
        <v>0</v>
      </c>
      <c r="BG173" s="168">
        <f t="shared" si="16"/>
        <v>0</v>
      </c>
      <c r="BH173" s="168">
        <f t="shared" si="17"/>
        <v>0</v>
      </c>
      <c r="BI173" s="168">
        <f t="shared" si="18"/>
        <v>0</v>
      </c>
      <c r="BJ173" s="15" t="s">
        <v>77</v>
      </c>
      <c r="BK173" s="168">
        <f t="shared" si="19"/>
        <v>0</v>
      </c>
      <c r="BL173" s="15" t="s">
        <v>130</v>
      </c>
      <c r="BM173" s="167" t="s">
        <v>464</v>
      </c>
    </row>
    <row r="174" spans="1:65" s="2" customFormat="1" ht="16.5" customHeight="1">
      <c r="A174" s="32"/>
      <c r="B174" s="33"/>
      <c r="C174" s="155" t="s">
        <v>465</v>
      </c>
      <c r="D174" s="155" t="s">
        <v>116</v>
      </c>
      <c r="E174" s="156" t="s">
        <v>466</v>
      </c>
      <c r="F174" s="157" t="s">
        <v>467</v>
      </c>
      <c r="G174" s="158" t="s">
        <v>119</v>
      </c>
      <c r="H174" s="159">
        <v>1</v>
      </c>
      <c r="I174" s="160"/>
      <c r="J174" s="161">
        <f t="shared" si="10"/>
        <v>0</v>
      </c>
      <c r="K174" s="157" t="s">
        <v>120</v>
      </c>
      <c r="L174" s="162"/>
      <c r="M174" s="163" t="s">
        <v>19</v>
      </c>
      <c r="N174" s="164" t="s">
        <v>41</v>
      </c>
      <c r="O174" s="62"/>
      <c r="P174" s="165">
        <f t="shared" si="11"/>
        <v>0</v>
      </c>
      <c r="Q174" s="165">
        <v>0</v>
      </c>
      <c r="R174" s="165">
        <f t="shared" si="12"/>
        <v>0</v>
      </c>
      <c r="S174" s="165">
        <v>0</v>
      </c>
      <c r="T174" s="166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67" t="s">
        <v>79</v>
      </c>
      <c r="AT174" s="167" t="s">
        <v>116</v>
      </c>
      <c r="AU174" s="167" t="s">
        <v>70</v>
      </c>
      <c r="AY174" s="15" t="s">
        <v>121</v>
      </c>
      <c r="BE174" s="168">
        <f t="shared" si="14"/>
        <v>0</v>
      </c>
      <c r="BF174" s="168">
        <f t="shared" si="15"/>
        <v>0</v>
      </c>
      <c r="BG174" s="168">
        <f t="shared" si="16"/>
        <v>0</v>
      </c>
      <c r="BH174" s="168">
        <f t="shared" si="17"/>
        <v>0</v>
      </c>
      <c r="BI174" s="168">
        <f t="shared" si="18"/>
        <v>0</v>
      </c>
      <c r="BJ174" s="15" t="s">
        <v>77</v>
      </c>
      <c r="BK174" s="168">
        <f t="shared" si="19"/>
        <v>0</v>
      </c>
      <c r="BL174" s="15" t="s">
        <v>77</v>
      </c>
      <c r="BM174" s="167" t="s">
        <v>468</v>
      </c>
    </row>
    <row r="175" spans="1:65" s="2" customFormat="1" ht="16.5" customHeight="1">
      <c r="A175" s="32"/>
      <c r="B175" s="33"/>
      <c r="C175" s="155" t="s">
        <v>469</v>
      </c>
      <c r="D175" s="155" t="s">
        <v>116</v>
      </c>
      <c r="E175" s="156" t="s">
        <v>470</v>
      </c>
      <c r="F175" s="157" t="s">
        <v>471</v>
      </c>
      <c r="G175" s="158" t="s">
        <v>119</v>
      </c>
      <c r="H175" s="159">
        <v>1</v>
      </c>
      <c r="I175" s="160"/>
      <c r="J175" s="161">
        <f t="shared" si="10"/>
        <v>0</v>
      </c>
      <c r="K175" s="157" t="s">
        <v>120</v>
      </c>
      <c r="L175" s="162"/>
      <c r="M175" s="163" t="s">
        <v>19</v>
      </c>
      <c r="N175" s="164" t="s">
        <v>41</v>
      </c>
      <c r="O175" s="62"/>
      <c r="P175" s="165">
        <f t="shared" si="11"/>
        <v>0</v>
      </c>
      <c r="Q175" s="165">
        <v>0</v>
      </c>
      <c r="R175" s="165">
        <f t="shared" si="12"/>
        <v>0</v>
      </c>
      <c r="S175" s="165">
        <v>0</v>
      </c>
      <c r="T175" s="166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67" t="s">
        <v>79</v>
      </c>
      <c r="AT175" s="167" t="s">
        <v>116</v>
      </c>
      <c r="AU175" s="167" t="s">
        <v>70</v>
      </c>
      <c r="AY175" s="15" t="s">
        <v>121</v>
      </c>
      <c r="BE175" s="168">
        <f t="shared" si="14"/>
        <v>0</v>
      </c>
      <c r="BF175" s="168">
        <f t="shared" si="15"/>
        <v>0</v>
      </c>
      <c r="BG175" s="168">
        <f t="shared" si="16"/>
        <v>0</v>
      </c>
      <c r="BH175" s="168">
        <f t="shared" si="17"/>
        <v>0</v>
      </c>
      <c r="BI175" s="168">
        <f t="shared" si="18"/>
        <v>0</v>
      </c>
      <c r="BJ175" s="15" t="s">
        <v>77</v>
      </c>
      <c r="BK175" s="168">
        <f t="shared" si="19"/>
        <v>0</v>
      </c>
      <c r="BL175" s="15" t="s">
        <v>77</v>
      </c>
      <c r="BM175" s="167" t="s">
        <v>472</v>
      </c>
    </row>
    <row r="176" spans="1:65" s="2" customFormat="1" ht="16.5" customHeight="1">
      <c r="A176" s="32"/>
      <c r="B176" s="33"/>
      <c r="C176" s="155" t="s">
        <v>473</v>
      </c>
      <c r="D176" s="155" t="s">
        <v>116</v>
      </c>
      <c r="E176" s="156" t="s">
        <v>474</v>
      </c>
      <c r="F176" s="157" t="s">
        <v>475</v>
      </c>
      <c r="G176" s="158" t="s">
        <v>119</v>
      </c>
      <c r="H176" s="159">
        <v>1</v>
      </c>
      <c r="I176" s="160"/>
      <c r="J176" s="161">
        <f t="shared" si="10"/>
        <v>0</v>
      </c>
      <c r="K176" s="157" t="s">
        <v>120</v>
      </c>
      <c r="L176" s="162"/>
      <c r="M176" s="163" t="s">
        <v>19</v>
      </c>
      <c r="N176" s="164" t="s">
        <v>41</v>
      </c>
      <c r="O176" s="62"/>
      <c r="P176" s="165">
        <f t="shared" si="11"/>
        <v>0</v>
      </c>
      <c r="Q176" s="165">
        <v>0</v>
      </c>
      <c r="R176" s="165">
        <f t="shared" si="12"/>
        <v>0</v>
      </c>
      <c r="S176" s="165">
        <v>0</v>
      </c>
      <c r="T176" s="166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67" t="s">
        <v>79</v>
      </c>
      <c r="AT176" s="167" t="s">
        <v>116</v>
      </c>
      <c r="AU176" s="167" t="s">
        <v>70</v>
      </c>
      <c r="AY176" s="15" t="s">
        <v>121</v>
      </c>
      <c r="BE176" s="168">
        <f t="shared" si="14"/>
        <v>0</v>
      </c>
      <c r="BF176" s="168">
        <f t="shared" si="15"/>
        <v>0</v>
      </c>
      <c r="BG176" s="168">
        <f t="shared" si="16"/>
        <v>0</v>
      </c>
      <c r="BH176" s="168">
        <f t="shared" si="17"/>
        <v>0</v>
      </c>
      <c r="BI176" s="168">
        <f t="shared" si="18"/>
        <v>0</v>
      </c>
      <c r="BJ176" s="15" t="s">
        <v>77</v>
      </c>
      <c r="BK176" s="168">
        <f t="shared" si="19"/>
        <v>0</v>
      </c>
      <c r="BL176" s="15" t="s">
        <v>77</v>
      </c>
      <c r="BM176" s="167" t="s">
        <v>476</v>
      </c>
    </row>
    <row r="177" spans="1:65" s="2" customFormat="1" ht="16.5" customHeight="1">
      <c r="A177" s="32"/>
      <c r="B177" s="33"/>
      <c r="C177" s="155" t="s">
        <v>477</v>
      </c>
      <c r="D177" s="155" t="s">
        <v>116</v>
      </c>
      <c r="E177" s="156" t="s">
        <v>478</v>
      </c>
      <c r="F177" s="157" t="s">
        <v>479</v>
      </c>
      <c r="G177" s="158" t="s">
        <v>119</v>
      </c>
      <c r="H177" s="159">
        <v>1</v>
      </c>
      <c r="I177" s="160"/>
      <c r="J177" s="161">
        <f t="shared" si="10"/>
        <v>0</v>
      </c>
      <c r="K177" s="157" t="s">
        <v>120</v>
      </c>
      <c r="L177" s="162"/>
      <c r="M177" s="163" t="s">
        <v>19</v>
      </c>
      <c r="N177" s="164" t="s">
        <v>41</v>
      </c>
      <c r="O177" s="62"/>
      <c r="P177" s="165">
        <f t="shared" si="11"/>
        <v>0</v>
      </c>
      <c r="Q177" s="165">
        <v>0</v>
      </c>
      <c r="R177" s="165">
        <f t="shared" si="12"/>
        <v>0</v>
      </c>
      <c r="S177" s="165">
        <v>0</v>
      </c>
      <c r="T177" s="166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7" t="s">
        <v>79</v>
      </c>
      <c r="AT177" s="167" t="s">
        <v>116</v>
      </c>
      <c r="AU177" s="167" t="s">
        <v>70</v>
      </c>
      <c r="AY177" s="15" t="s">
        <v>121</v>
      </c>
      <c r="BE177" s="168">
        <f t="shared" si="14"/>
        <v>0</v>
      </c>
      <c r="BF177" s="168">
        <f t="shared" si="15"/>
        <v>0</v>
      </c>
      <c r="BG177" s="168">
        <f t="shared" si="16"/>
        <v>0</v>
      </c>
      <c r="BH177" s="168">
        <f t="shared" si="17"/>
        <v>0</v>
      </c>
      <c r="BI177" s="168">
        <f t="shared" si="18"/>
        <v>0</v>
      </c>
      <c r="BJ177" s="15" t="s">
        <v>77</v>
      </c>
      <c r="BK177" s="168">
        <f t="shared" si="19"/>
        <v>0</v>
      </c>
      <c r="BL177" s="15" t="s">
        <v>77</v>
      </c>
      <c r="BM177" s="167" t="s">
        <v>480</v>
      </c>
    </row>
    <row r="178" spans="1:65" s="2" customFormat="1" ht="16.5" customHeight="1">
      <c r="A178" s="32"/>
      <c r="B178" s="33"/>
      <c r="C178" s="155" t="s">
        <v>481</v>
      </c>
      <c r="D178" s="155" t="s">
        <v>116</v>
      </c>
      <c r="E178" s="156" t="s">
        <v>482</v>
      </c>
      <c r="F178" s="157" t="s">
        <v>483</v>
      </c>
      <c r="G178" s="158" t="s">
        <v>119</v>
      </c>
      <c r="H178" s="159">
        <v>1</v>
      </c>
      <c r="I178" s="160"/>
      <c r="J178" s="161">
        <f t="shared" si="10"/>
        <v>0</v>
      </c>
      <c r="K178" s="157" t="s">
        <v>120</v>
      </c>
      <c r="L178" s="162"/>
      <c r="M178" s="163" t="s">
        <v>19</v>
      </c>
      <c r="N178" s="164" t="s">
        <v>41</v>
      </c>
      <c r="O178" s="62"/>
      <c r="P178" s="165">
        <f t="shared" si="11"/>
        <v>0</v>
      </c>
      <c r="Q178" s="165">
        <v>0</v>
      </c>
      <c r="R178" s="165">
        <f t="shared" si="12"/>
        <v>0</v>
      </c>
      <c r="S178" s="165">
        <v>0</v>
      </c>
      <c r="T178" s="166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67" t="s">
        <v>146</v>
      </c>
      <c r="AT178" s="167" t="s">
        <v>116</v>
      </c>
      <c r="AU178" s="167" t="s">
        <v>70</v>
      </c>
      <c r="AY178" s="15" t="s">
        <v>121</v>
      </c>
      <c r="BE178" s="168">
        <f t="shared" si="14"/>
        <v>0</v>
      </c>
      <c r="BF178" s="168">
        <f t="shared" si="15"/>
        <v>0</v>
      </c>
      <c r="BG178" s="168">
        <f t="shared" si="16"/>
        <v>0</v>
      </c>
      <c r="BH178" s="168">
        <f t="shared" si="17"/>
        <v>0</v>
      </c>
      <c r="BI178" s="168">
        <f t="shared" si="18"/>
        <v>0</v>
      </c>
      <c r="BJ178" s="15" t="s">
        <v>77</v>
      </c>
      <c r="BK178" s="168">
        <f t="shared" si="19"/>
        <v>0</v>
      </c>
      <c r="BL178" s="15" t="s">
        <v>130</v>
      </c>
      <c r="BM178" s="167" t="s">
        <v>484</v>
      </c>
    </row>
    <row r="179" spans="1:65" s="2" customFormat="1" ht="16.5" customHeight="1">
      <c r="A179" s="32"/>
      <c r="B179" s="33"/>
      <c r="C179" s="155" t="s">
        <v>485</v>
      </c>
      <c r="D179" s="155" t="s">
        <v>116</v>
      </c>
      <c r="E179" s="156" t="s">
        <v>486</v>
      </c>
      <c r="F179" s="157" t="s">
        <v>487</v>
      </c>
      <c r="G179" s="158" t="s">
        <v>119</v>
      </c>
      <c r="H179" s="159">
        <v>1</v>
      </c>
      <c r="I179" s="160"/>
      <c r="J179" s="161">
        <f t="shared" si="10"/>
        <v>0</v>
      </c>
      <c r="K179" s="157" t="s">
        <v>120</v>
      </c>
      <c r="L179" s="162"/>
      <c r="M179" s="163" t="s">
        <v>19</v>
      </c>
      <c r="N179" s="164" t="s">
        <v>41</v>
      </c>
      <c r="O179" s="62"/>
      <c r="P179" s="165">
        <f t="shared" si="11"/>
        <v>0</v>
      </c>
      <c r="Q179" s="165">
        <v>0</v>
      </c>
      <c r="R179" s="165">
        <f t="shared" si="12"/>
        <v>0</v>
      </c>
      <c r="S179" s="165">
        <v>0</v>
      </c>
      <c r="T179" s="166">
        <f t="shared" si="1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67" t="s">
        <v>146</v>
      </c>
      <c r="AT179" s="167" t="s">
        <v>116</v>
      </c>
      <c r="AU179" s="167" t="s">
        <v>70</v>
      </c>
      <c r="AY179" s="15" t="s">
        <v>121</v>
      </c>
      <c r="BE179" s="168">
        <f t="shared" si="14"/>
        <v>0</v>
      </c>
      <c r="BF179" s="168">
        <f t="shared" si="15"/>
        <v>0</v>
      </c>
      <c r="BG179" s="168">
        <f t="shared" si="16"/>
        <v>0</v>
      </c>
      <c r="BH179" s="168">
        <f t="shared" si="17"/>
        <v>0</v>
      </c>
      <c r="BI179" s="168">
        <f t="shared" si="18"/>
        <v>0</v>
      </c>
      <c r="BJ179" s="15" t="s">
        <v>77</v>
      </c>
      <c r="BK179" s="168">
        <f t="shared" si="19"/>
        <v>0</v>
      </c>
      <c r="BL179" s="15" t="s">
        <v>130</v>
      </c>
      <c r="BM179" s="167" t="s">
        <v>488</v>
      </c>
    </row>
    <row r="180" spans="1:65" s="2" customFormat="1" ht="16.5" customHeight="1">
      <c r="A180" s="32"/>
      <c r="B180" s="33"/>
      <c r="C180" s="155" t="s">
        <v>489</v>
      </c>
      <c r="D180" s="155" t="s">
        <v>116</v>
      </c>
      <c r="E180" s="156" t="s">
        <v>490</v>
      </c>
      <c r="F180" s="157" t="s">
        <v>491</v>
      </c>
      <c r="G180" s="158" t="s">
        <v>119</v>
      </c>
      <c r="H180" s="159">
        <v>1</v>
      </c>
      <c r="I180" s="160"/>
      <c r="J180" s="161">
        <f t="shared" si="10"/>
        <v>0</v>
      </c>
      <c r="K180" s="157" t="s">
        <v>120</v>
      </c>
      <c r="L180" s="162"/>
      <c r="M180" s="163" t="s">
        <v>19</v>
      </c>
      <c r="N180" s="164" t="s">
        <v>41</v>
      </c>
      <c r="O180" s="62"/>
      <c r="P180" s="165">
        <f t="shared" si="11"/>
        <v>0</v>
      </c>
      <c r="Q180" s="165">
        <v>0</v>
      </c>
      <c r="R180" s="165">
        <f t="shared" si="12"/>
        <v>0</v>
      </c>
      <c r="S180" s="165">
        <v>0</v>
      </c>
      <c r="T180" s="166">
        <f t="shared" si="1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67" t="s">
        <v>79</v>
      </c>
      <c r="AT180" s="167" t="s">
        <v>116</v>
      </c>
      <c r="AU180" s="167" t="s">
        <v>70</v>
      </c>
      <c r="AY180" s="15" t="s">
        <v>121</v>
      </c>
      <c r="BE180" s="168">
        <f t="shared" si="14"/>
        <v>0</v>
      </c>
      <c r="BF180" s="168">
        <f t="shared" si="15"/>
        <v>0</v>
      </c>
      <c r="BG180" s="168">
        <f t="shared" si="16"/>
        <v>0</v>
      </c>
      <c r="BH180" s="168">
        <f t="shared" si="17"/>
        <v>0</v>
      </c>
      <c r="BI180" s="168">
        <f t="shared" si="18"/>
        <v>0</v>
      </c>
      <c r="BJ180" s="15" t="s">
        <v>77</v>
      </c>
      <c r="BK180" s="168">
        <f t="shared" si="19"/>
        <v>0</v>
      </c>
      <c r="BL180" s="15" t="s">
        <v>77</v>
      </c>
      <c r="BM180" s="167" t="s">
        <v>492</v>
      </c>
    </row>
    <row r="181" spans="1:65" s="2" customFormat="1" ht="16.5" customHeight="1">
      <c r="A181" s="32"/>
      <c r="B181" s="33"/>
      <c r="C181" s="155" t="s">
        <v>493</v>
      </c>
      <c r="D181" s="155" t="s">
        <v>116</v>
      </c>
      <c r="E181" s="156" t="s">
        <v>494</v>
      </c>
      <c r="F181" s="157" t="s">
        <v>495</v>
      </c>
      <c r="G181" s="158" t="s">
        <v>119</v>
      </c>
      <c r="H181" s="159">
        <v>1</v>
      </c>
      <c r="I181" s="160"/>
      <c r="J181" s="161">
        <f t="shared" si="10"/>
        <v>0</v>
      </c>
      <c r="K181" s="157" t="s">
        <v>120</v>
      </c>
      <c r="L181" s="162"/>
      <c r="M181" s="163" t="s">
        <v>19</v>
      </c>
      <c r="N181" s="164" t="s">
        <v>41</v>
      </c>
      <c r="O181" s="62"/>
      <c r="P181" s="165">
        <f t="shared" si="11"/>
        <v>0</v>
      </c>
      <c r="Q181" s="165">
        <v>0</v>
      </c>
      <c r="R181" s="165">
        <f t="shared" si="12"/>
        <v>0</v>
      </c>
      <c r="S181" s="165">
        <v>0</v>
      </c>
      <c r="T181" s="166">
        <f t="shared" si="1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7" t="s">
        <v>79</v>
      </c>
      <c r="AT181" s="167" t="s">
        <v>116</v>
      </c>
      <c r="AU181" s="167" t="s">
        <v>70</v>
      </c>
      <c r="AY181" s="15" t="s">
        <v>121</v>
      </c>
      <c r="BE181" s="168">
        <f t="shared" si="14"/>
        <v>0</v>
      </c>
      <c r="BF181" s="168">
        <f t="shared" si="15"/>
        <v>0</v>
      </c>
      <c r="BG181" s="168">
        <f t="shared" si="16"/>
        <v>0</v>
      </c>
      <c r="BH181" s="168">
        <f t="shared" si="17"/>
        <v>0</v>
      </c>
      <c r="BI181" s="168">
        <f t="shared" si="18"/>
        <v>0</v>
      </c>
      <c r="BJ181" s="15" t="s">
        <v>77</v>
      </c>
      <c r="BK181" s="168">
        <f t="shared" si="19"/>
        <v>0</v>
      </c>
      <c r="BL181" s="15" t="s">
        <v>77</v>
      </c>
      <c r="BM181" s="167" t="s">
        <v>496</v>
      </c>
    </row>
    <row r="182" spans="1:65" s="2" customFormat="1" ht="16.5" customHeight="1">
      <c r="A182" s="32"/>
      <c r="B182" s="33"/>
      <c r="C182" s="155" t="s">
        <v>497</v>
      </c>
      <c r="D182" s="155" t="s">
        <v>116</v>
      </c>
      <c r="E182" s="156" t="s">
        <v>498</v>
      </c>
      <c r="F182" s="157" t="s">
        <v>499</v>
      </c>
      <c r="G182" s="158" t="s">
        <v>119</v>
      </c>
      <c r="H182" s="159">
        <v>1</v>
      </c>
      <c r="I182" s="160"/>
      <c r="J182" s="161">
        <f t="shared" si="10"/>
        <v>0</v>
      </c>
      <c r="K182" s="157" t="s">
        <v>120</v>
      </c>
      <c r="L182" s="162"/>
      <c r="M182" s="163" t="s">
        <v>19</v>
      </c>
      <c r="N182" s="164" t="s">
        <v>41</v>
      </c>
      <c r="O182" s="62"/>
      <c r="P182" s="165">
        <f t="shared" si="11"/>
        <v>0</v>
      </c>
      <c r="Q182" s="165">
        <v>0</v>
      </c>
      <c r="R182" s="165">
        <f t="shared" si="12"/>
        <v>0</v>
      </c>
      <c r="S182" s="165">
        <v>0</v>
      </c>
      <c r="T182" s="166">
        <f t="shared" si="1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67" t="s">
        <v>79</v>
      </c>
      <c r="AT182" s="167" t="s">
        <v>116</v>
      </c>
      <c r="AU182" s="167" t="s">
        <v>70</v>
      </c>
      <c r="AY182" s="15" t="s">
        <v>121</v>
      </c>
      <c r="BE182" s="168">
        <f t="shared" si="14"/>
        <v>0</v>
      </c>
      <c r="BF182" s="168">
        <f t="shared" si="15"/>
        <v>0</v>
      </c>
      <c r="BG182" s="168">
        <f t="shared" si="16"/>
        <v>0</v>
      </c>
      <c r="BH182" s="168">
        <f t="shared" si="17"/>
        <v>0</v>
      </c>
      <c r="BI182" s="168">
        <f t="shared" si="18"/>
        <v>0</v>
      </c>
      <c r="BJ182" s="15" t="s">
        <v>77</v>
      </c>
      <c r="BK182" s="168">
        <f t="shared" si="19"/>
        <v>0</v>
      </c>
      <c r="BL182" s="15" t="s">
        <v>77</v>
      </c>
      <c r="BM182" s="167" t="s">
        <v>500</v>
      </c>
    </row>
    <row r="183" spans="1:65" s="2" customFormat="1" ht="16.5" customHeight="1">
      <c r="A183" s="32"/>
      <c r="B183" s="33"/>
      <c r="C183" s="155" t="s">
        <v>501</v>
      </c>
      <c r="D183" s="155" t="s">
        <v>116</v>
      </c>
      <c r="E183" s="156" t="s">
        <v>502</v>
      </c>
      <c r="F183" s="157" t="s">
        <v>503</v>
      </c>
      <c r="G183" s="158" t="s">
        <v>119</v>
      </c>
      <c r="H183" s="159">
        <v>1</v>
      </c>
      <c r="I183" s="160"/>
      <c r="J183" s="161">
        <f t="shared" si="10"/>
        <v>0</v>
      </c>
      <c r="K183" s="157" t="s">
        <v>120</v>
      </c>
      <c r="L183" s="162"/>
      <c r="M183" s="163" t="s">
        <v>19</v>
      </c>
      <c r="N183" s="164" t="s">
        <v>41</v>
      </c>
      <c r="O183" s="62"/>
      <c r="P183" s="165">
        <f t="shared" si="11"/>
        <v>0</v>
      </c>
      <c r="Q183" s="165">
        <v>0</v>
      </c>
      <c r="R183" s="165">
        <f t="shared" si="12"/>
        <v>0</v>
      </c>
      <c r="S183" s="165">
        <v>0</v>
      </c>
      <c r="T183" s="166">
        <f t="shared" si="1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67" t="s">
        <v>79</v>
      </c>
      <c r="AT183" s="167" t="s">
        <v>116</v>
      </c>
      <c r="AU183" s="167" t="s">
        <v>70</v>
      </c>
      <c r="AY183" s="15" t="s">
        <v>121</v>
      </c>
      <c r="BE183" s="168">
        <f t="shared" si="14"/>
        <v>0</v>
      </c>
      <c r="BF183" s="168">
        <f t="shared" si="15"/>
        <v>0</v>
      </c>
      <c r="BG183" s="168">
        <f t="shared" si="16"/>
        <v>0</v>
      </c>
      <c r="BH183" s="168">
        <f t="shared" si="17"/>
        <v>0</v>
      </c>
      <c r="BI183" s="168">
        <f t="shared" si="18"/>
        <v>0</v>
      </c>
      <c r="BJ183" s="15" t="s">
        <v>77</v>
      </c>
      <c r="BK183" s="168">
        <f t="shared" si="19"/>
        <v>0</v>
      </c>
      <c r="BL183" s="15" t="s">
        <v>77</v>
      </c>
      <c r="BM183" s="167" t="s">
        <v>504</v>
      </c>
    </row>
    <row r="184" spans="1:65" s="2" customFormat="1" ht="16.5" customHeight="1">
      <c r="A184" s="32"/>
      <c r="B184" s="33"/>
      <c r="C184" s="155" t="s">
        <v>505</v>
      </c>
      <c r="D184" s="155" t="s">
        <v>116</v>
      </c>
      <c r="E184" s="156" t="s">
        <v>506</v>
      </c>
      <c r="F184" s="157" t="s">
        <v>507</v>
      </c>
      <c r="G184" s="158" t="s">
        <v>119</v>
      </c>
      <c r="H184" s="159">
        <v>1</v>
      </c>
      <c r="I184" s="160"/>
      <c r="J184" s="161">
        <f t="shared" si="10"/>
        <v>0</v>
      </c>
      <c r="K184" s="157" t="s">
        <v>120</v>
      </c>
      <c r="L184" s="162"/>
      <c r="M184" s="163" t="s">
        <v>19</v>
      </c>
      <c r="N184" s="164" t="s">
        <v>41</v>
      </c>
      <c r="O184" s="62"/>
      <c r="P184" s="165">
        <f t="shared" si="11"/>
        <v>0</v>
      </c>
      <c r="Q184" s="165">
        <v>0</v>
      </c>
      <c r="R184" s="165">
        <f t="shared" si="12"/>
        <v>0</v>
      </c>
      <c r="S184" s="165">
        <v>0</v>
      </c>
      <c r="T184" s="166">
        <f t="shared" si="1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67" t="s">
        <v>79</v>
      </c>
      <c r="AT184" s="167" t="s">
        <v>116</v>
      </c>
      <c r="AU184" s="167" t="s">
        <v>70</v>
      </c>
      <c r="AY184" s="15" t="s">
        <v>121</v>
      </c>
      <c r="BE184" s="168">
        <f t="shared" si="14"/>
        <v>0</v>
      </c>
      <c r="BF184" s="168">
        <f t="shared" si="15"/>
        <v>0</v>
      </c>
      <c r="BG184" s="168">
        <f t="shared" si="16"/>
        <v>0</v>
      </c>
      <c r="BH184" s="168">
        <f t="shared" si="17"/>
        <v>0</v>
      </c>
      <c r="BI184" s="168">
        <f t="shared" si="18"/>
        <v>0</v>
      </c>
      <c r="BJ184" s="15" t="s">
        <v>77</v>
      </c>
      <c r="BK184" s="168">
        <f t="shared" si="19"/>
        <v>0</v>
      </c>
      <c r="BL184" s="15" t="s">
        <v>77</v>
      </c>
      <c r="BM184" s="167" t="s">
        <v>508</v>
      </c>
    </row>
    <row r="185" spans="1:65" s="2" customFormat="1" ht="21.75" customHeight="1">
      <c r="A185" s="32"/>
      <c r="B185" s="33"/>
      <c r="C185" s="155" t="s">
        <v>509</v>
      </c>
      <c r="D185" s="155" t="s">
        <v>116</v>
      </c>
      <c r="E185" s="156" t="s">
        <v>510</v>
      </c>
      <c r="F185" s="157" t="s">
        <v>511</v>
      </c>
      <c r="G185" s="158" t="s">
        <v>119</v>
      </c>
      <c r="H185" s="159">
        <v>1</v>
      </c>
      <c r="I185" s="160"/>
      <c r="J185" s="161">
        <f t="shared" si="10"/>
        <v>0</v>
      </c>
      <c r="K185" s="157" t="s">
        <v>120</v>
      </c>
      <c r="L185" s="162"/>
      <c r="M185" s="163" t="s">
        <v>19</v>
      </c>
      <c r="N185" s="164" t="s">
        <v>41</v>
      </c>
      <c r="O185" s="62"/>
      <c r="P185" s="165">
        <f t="shared" si="11"/>
        <v>0</v>
      </c>
      <c r="Q185" s="165">
        <v>0</v>
      </c>
      <c r="R185" s="165">
        <f t="shared" si="12"/>
        <v>0</v>
      </c>
      <c r="S185" s="165">
        <v>0</v>
      </c>
      <c r="T185" s="166">
        <f t="shared" si="1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67" t="s">
        <v>79</v>
      </c>
      <c r="AT185" s="167" t="s">
        <v>116</v>
      </c>
      <c r="AU185" s="167" t="s">
        <v>70</v>
      </c>
      <c r="AY185" s="15" t="s">
        <v>121</v>
      </c>
      <c r="BE185" s="168">
        <f t="shared" si="14"/>
        <v>0</v>
      </c>
      <c r="BF185" s="168">
        <f t="shared" si="15"/>
        <v>0</v>
      </c>
      <c r="BG185" s="168">
        <f t="shared" si="16"/>
        <v>0</v>
      </c>
      <c r="BH185" s="168">
        <f t="shared" si="17"/>
        <v>0</v>
      </c>
      <c r="BI185" s="168">
        <f t="shared" si="18"/>
        <v>0</v>
      </c>
      <c r="BJ185" s="15" t="s">
        <v>77</v>
      </c>
      <c r="BK185" s="168">
        <f t="shared" si="19"/>
        <v>0</v>
      </c>
      <c r="BL185" s="15" t="s">
        <v>77</v>
      </c>
      <c r="BM185" s="167" t="s">
        <v>512</v>
      </c>
    </row>
    <row r="186" spans="1:65" s="2" customFormat="1" ht="21.75" customHeight="1">
      <c r="A186" s="32"/>
      <c r="B186" s="33"/>
      <c r="C186" s="155" t="s">
        <v>513</v>
      </c>
      <c r="D186" s="155" t="s">
        <v>116</v>
      </c>
      <c r="E186" s="156" t="s">
        <v>514</v>
      </c>
      <c r="F186" s="157" t="s">
        <v>515</v>
      </c>
      <c r="G186" s="158" t="s">
        <v>119</v>
      </c>
      <c r="H186" s="159">
        <v>1</v>
      </c>
      <c r="I186" s="160"/>
      <c r="J186" s="161">
        <f t="shared" si="10"/>
        <v>0</v>
      </c>
      <c r="K186" s="157" t="s">
        <v>120</v>
      </c>
      <c r="L186" s="162"/>
      <c r="M186" s="163" t="s">
        <v>19</v>
      </c>
      <c r="N186" s="164" t="s">
        <v>41</v>
      </c>
      <c r="O186" s="62"/>
      <c r="P186" s="165">
        <f t="shared" si="11"/>
        <v>0</v>
      </c>
      <c r="Q186" s="165">
        <v>0</v>
      </c>
      <c r="R186" s="165">
        <f t="shared" si="12"/>
        <v>0</v>
      </c>
      <c r="S186" s="165">
        <v>0</v>
      </c>
      <c r="T186" s="166">
        <f t="shared" si="1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67" t="s">
        <v>79</v>
      </c>
      <c r="AT186" s="167" t="s">
        <v>116</v>
      </c>
      <c r="AU186" s="167" t="s">
        <v>70</v>
      </c>
      <c r="AY186" s="15" t="s">
        <v>121</v>
      </c>
      <c r="BE186" s="168">
        <f t="shared" si="14"/>
        <v>0</v>
      </c>
      <c r="BF186" s="168">
        <f t="shared" si="15"/>
        <v>0</v>
      </c>
      <c r="BG186" s="168">
        <f t="shared" si="16"/>
        <v>0</v>
      </c>
      <c r="BH186" s="168">
        <f t="shared" si="17"/>
        <v>0</v>
      </c>
      <c r="BI186" s="168">
        <f t="shared" si="18"/>
        <v>0</v>
      </c>
      <c r="BJ186" s="15" t="s">
        <v>77</v>
      </c>
      <c r="BK186" s="168">
        <f t="shared" si="19"/>
        <v>0</v>
      </c>
      <c r="BL186" s="15" t="s">
        <v>77</v>
      </c>
      <c r="BM186" s="167" t="s">
        <v>516</v>
      </c>
    </row>
    <row r="187" spans="1:65" s="2" customFormat="1" ht="21.75" customHeight="1">
      <c r="A187" s="32"/>
      <c r="B187" s="33"/>
      <c r="C187" s="155" t="s">
        <v>517</v>
      </c>
      <c r="D187" s="155" t="s">
        <v>116</v>
      </c>
      <c r="E187" s="156" t="s">
        <v>518</v>
      </c>
      <c r="F187" s="157" t="s">
        <v>519</v>
      </c>
      <c r="G187" s="158" t="s">
        <v>119</v>
      </c>
      <c r="H187" s="159">
        <v>1</v>
      </c>
      <c r="I187" s="160"/>
      <c r="J187" s="161">
        <f t="shared" si="10"/>
        <v>0</v>
      </c>
      <c r="K187" s="157" t="s">
        <v>120</v>
      </c>
      <c r="L187" s="162"/>
      <c r="M187" s="163" t="s">
        <v>19</v>
      </c>
      <c r="N187" s="164" t="s">
        <v>41</v>
      </c>
      <c r="O187" s="62"/>
      <c r="P187" s="165">
        <f t="shared" si="11"/>
        <v>0</v>
      </c>
      <c r="Q187" s="165">
        <v>0</v>
      </c>
      <c r="R187" s="165">
        <f t="shared" si="12"/>
        <v>0</v>
      </c>
      <c r="S187" s="165">
        <v>0</v>
      </c>
      <c r="T187" s="166">
        <f t="shared" si="1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67" t="s">
        <v>79</v>
      </c>
      <c r="AT187" s="167" t="s">
        <v>116</v>
      </c>
      <c r="AU187" s="167" t="s">
        <v>70</v>
      </c>
      <c r="AY187" s="15" t="s">
        <v>121</v>
      </c>
      <c r="BE187" s="168">
        <f t="shared" si="14"/>
        <v>0</v>
      </c>
      <c r="BF187" s="168">
        <f t="shared" si="15"/>
        <v>0</v>
      </c>
      <c r="BG187" s="168">
        <f t="shared" si="16"/>
        <v>0</v>
      </c>
      <c r="BH187" s="168">
        <f t="shared" si="17"/>
        <v>0</v>
      </c>
      <c r="BI187" s="168">
        <f t="shared" si="18"/>
        <v>0</v>
      </c>
      <c r="BJ187" s="15" t="s">
        <v>77</v>
      </c>
      <c r="BK187" s="168">
        <f t="shared" si="19"/>
        <v>0</v>
      </c>
      <c r="BL187" s="15" t="s">
        <v>77</v>
      </c>
      <c r="BM187" s="167" t="s">
        <v>520</v>
      </c>
    </row>
    <row r="188" spans="1:65" s="2" customFormat="1" ht="37.9" customHeight="1">
      <c r="A188" s="32"/>
      <c r="B188" s="33"/>
      <c r="C188" s="155" t="s">
        <v>521</v>
      </c>
      <c r="D188" s="155" t="s">
        <v>116</v>
      </c>
      <c r="E188" s="156" t="s">
        <v>522</v>
      </c>
      <c r="F188" s="157" t="s">
        <v>523</v>
      </c>
      <c r="G188" s="158" t="s">
        <v>119</v>
      </c>
      <c r="H188" s="159">
        <v>1</v>
      </c>
      <c r="I188" s="160"/>
      <c r="J188" s="161">
        <f t="shared" si="10"/>
        <v>0</v>
      </c>
      <c r="K188" s="157" t="s">
        <v>120</v>
      </c>
      <c r="L188" s="162"/>
      <c r="M188" s="163" t="s">
        <v>19</v>
      </c>
      <c r="N188" s="164" t="s">
        <v>41</v>
      </c>
      <c r="O188" s="62"/>
      <c r="P188" s="165">
        <f t="shared" si="11"/>
        <v>0</v>
      </c>
      <c r="Q188" s="165">
        <v>0</v>
      </c>
      <c r="R188" s="165">
        <f t="shared" si="12"/>
        <v>0</v>
      </c>
      <c r="S188" s="165">
        <v>0</v>
      </c>
      <c r="T188" s="166">
        <f t="shared" si="1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67" t="s">
        <v>79</v>
      </c>
      <c r="AT188" s="167" t="s">
        <v>116</v>
      </c>
      <c r="AU188" s="167" t="s">
        <v>70</v>
      </c>
      <c r="AY188" s="15" t="s">
        <v>121</v>
      </c>
      <c r="BE188" s="168">
        <f t="shared" si="14"/>
        <v>0</v>
      </c>
      <c r="BF188" s="168">
        <f t="shared" si="15"/>
        <v>0</v>
      </c>
      <c r="BG188" s="168">
        <f t="shared" si="16"/>
        <v>0</v>
      </c>
      <c r="BH188" s="168">
        <f t="shared" si="17"/>
        <v>0</v>
      </c>
      <c r="BI188" s="168">
        <f t="shared" si="18"/>
        <v>0</v>
      </c>
      <c r="BJ188" s="15" t="s">
        <v>77</v>
      </c>
      <c r="BK188" s="168">
        <f t="shared" si="19"/>
        <v>0</v>
      </c>
      <c r="BL188" s="15" t="s">
        <v>77</v>
      </c>
      <c r="BM188" s="167" t="s">
        <v>524</v>
      </c>
    </row>
    <row r="189" spans="1:65" s="2" customFormat="1" ht="24.2" customHeight="1">
      <c r="A189" s="32"/>
      <c r="B189" s="33"/>
      <c r="C189" s="155" t="s">
        <v>525</v>
      </c>
      <c r="D189" s="155" t="s">
        <v>116</v>
      </c>
      <c r="E189" s="156" t="s">
        <v>526</v>
      </c>
      <c r="F189" s="157" t="s">
        <v>527</v>
      </c>
      <c r="G189" s="158" t="s">
        <v>119</v>
      </c>
      <c r="H189" s="159">
        <v>1</v>
      </c>
      <c r="I189" s="160"/>
      <c r="J189" s="161">
        <f t="shared" si="10"/>
        <v>0</v>
      </c>
      <c r="K189" s="157" t="s">
        <v>120</v>
      </c>
      <c r="L189" s="162"/>
      <c r="M189" s="163" t="s">
        <v>19</v>
      </c>
      <c r="N189" s="164" t="s">
        <v>41</v>
      </c>
      <c r="O189" s="62"/>
      <c r="P189" s="165">
        <f t="shared" si="11"/>
        <v>0</v>
      </c>
      <c r="Q189" s="165">
        <v>0</v>
      </c>
      <c r="R189" s="165">
        <f t="shared" si="12"/>
        <v>0</v>
      </c>
      <c r="S189" s="165">
        <v>0</v>
      </c>
      <c r="T189" s="166">
        <f t="shared" si="1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7" t="s">
        <v>79</v>
      </c>
      <c r="AT189" s="167" t="s">
        <v>116</v>
      </c>
      <c r="AU189" s="167" t="s">
        <v>70</v>
      </c>
      <c r="AY189" s="15" t="s">
        <v>121</v>
      </c>
      <c r="BE189" s="168">
        <f t="shared" si="14"/>
        <v>0</v>
      </c>
      <c r="BF189" s="168">
        <f t="shared" si="15"/>
        <v>0</v>
      </c>
      <c r="BG189" s="168">
        <f t="shared" si="16"/>
        <v>0</v>
      </c>
      <c r="BH189" s="168">
        <f t="shared" si="17"/>
        <v>0</v>
      </c>
      <c r="BI189" s="168">
        <f t="shared" si="18"/>
        <v>0</v>
      </c>
      <c r="BJ189" s="15" t="s">
        <v>77</v>
      </c>
      <c r="BK189" s="168">
        <f t="shared" si="19"/>
        <v>0</v>
      </c>
      <c r="BL189" s="15" t="s">
        <v>77</v>
      </c>
      <c r="BM189" s="167" t="s">
        <v>528</v>
      </c>
    </row>
    <row r="190" spans="1:65" s="2" customFormat="1" ht="16.5" customHeight="1">
      <c r="A190" s="32"/>
      <c r="B190" s="33"/>
      <c r="C190" s="155" t="s">
        <v>529</v>
      </c>
      <c r="D190" s="155" t="s">
        <v>116</v>
      </c>
      <c r="E190" s="156" t="s">
        <v>530</v>
      </c>
      <c r="F190" s="157" t="s">
        <v>531</v>
      </c>
      <c r="G190" s="158" t="s">
        <v>119</v>
      </c>
      <c r="H190" s="159">
        <v>1</v>
      </c>
      <c r="I190" s="160"/>
      <c r="J190" s="161">
        <f t="shared" si="10"/>
        <v>0</v>
      </c>
      <c r="K190" s="157" t="s">
        <v>120</v>
      </c>
      <c r="L190" s="162"/>
      <c r="M190" s="163" t="s">
        <v>19</v>
      </c>
      <c r="N190" s="164" t="s">
        <v>41</v>
      </c>
      <c r="O190" s="62"/>
      <c r="P190" s="165">
        <f t="shared" si="11"/>
        <v>0</v>
      </c>
      <c r="Q190" s="165">
        <v>0</v>
      </c>
      <c r="R190" s="165">
        <f t="shared" si="12"/>
        <v>0</v>
      </c>
      <c r="S190" s="165">
        <v>0</v>
      </c>
      <c r="T190" s="166">
        <f t="shared" si="1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67" t="s">
        <v>79</v>
      </c>
      <c r="AT190" s="167" t="s">
        <v>116</v>
      </c>
      <c r="AU190" s="167" t="s">
        <v>70</v>
      </c>
      <c r="AY190" s="15" t="s">
        <v>121</v>
      </c>
      <c r="BE190" s="168">
        <f t="shared" si="14"/>
        <v>0</v>
      </c>
      <c r="BF190" s="168">
        <f t="shared" si="15"/>
        <v>0</v>
      </c>
      <c r="BG190" s="168">
        <f t="shared" si="16"/>
        <v>0</v>
      </c>
      <c r="BH190" s="168">
        <f t="shared" si="17"/>
        <v>0</v>
      </c>
      <c r="BI190" s="168">
        <f t="shared" si="18"/>
        <v>0</v>
      </c>
      <c r="BJ190" s="15" t="s">
        <v>77</v>
      </c>
      <c r="BK190" s="168">
        <f t="shared" si="19"/>
        <v>0</v>
      </c>
      <c r="BL190" s="15" t="s">
        <v>77</v>
      </c>
      <c r="BM190" s="167" t="s">
        <v>532</v>
      </c>
    </row>
    <row r="191" spans="1:65" s="2" customFormat="1" ht="16.5" customHeight="1">
      <c r="A191" s="32"/>
      <c r="B191" s="33"/>
      <c r="C191" s="155" t="s">
        <v>533</v>
      </c>
      <c r="D191" s="155" t="s">
        <v>116</v>
      </c>
      <c r="E191" s="156" t="s">
        <v>534</v>
      </c>
      <c r="F191" s="157" t="s">
        <v>535</v>
      </c>
      <c r="G191" s="158" t="s">
        <v>119</v>
      </c>
      <c r="H191" s="159">
        <v>1</v>
      </c>
      <c r="I191" s="160"/>
      <c r="J191" s="161">
        <f t="shared" si="10"/>
        <v>0</v>
      </c>
      <c r="K191" s="157" t="s">
        <v>120</v>
      </c>
      <c r="L191" s="162"/>
      <c r="M191" s="163" t="s">
        <v>19</v>
      </c>
      <c r="N191" s="164" t="s">
        <v>41</v>
      </c>
      <c r="O191" s="62"/>
      <c r="P191" s="165">
        <f t="shared" si="11"/>
        <v>0</v>
      </c>
      <c r="Q191" s="165">
        <v>0</v>
      </c>
      <c r="R191" s="165">
        <f t="shared" si="12"/>
        <v>0</v>
      </c>
      <c r="S191" s="165">
        <v>0</v>
      </c>
      <c r="T191" s="166">
        <f t="shared" si="1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7" t="s">
        <v>79</v>
      </c>
      <c r="AT191" s="167" t="s">
        <v>116</v>
      </c>
      <c r="AU191" s="167" t="s">
        <v>70</v>
      </c>
      <c r="AY191" s="15" t="s">
        <v>121</v>
      </c>
      <c r="BE191" s="168">
        <f t="shared" si="14"/>
        <v>0</v>
      </c>
      <c r="BF191" s="168">
        <f t="shared" si="15"/>
        <v>0</v>
      </c>
      <c r="BG191" s="168">
        <f t="shared" si="16"/>
        <v>0</v>
      </c>
      <c r="BH191" s="168">
        <f t="shared" si="17"/>
        <v>0</v>
      </c>
      <c r="BI191" s="168">
        <f t="shared" si="18"/>
        <v>0</v>
      </c>
      <c r="BJ191" s="15" t="s">
        <v>77</v>
      </c>
      <c r="BK191" s="168">
        <f t="shared" si="19"/>
        <v>0</v>
      </c>
      <c r="BL191" s="15" t="s">
        <v>77</v>
      </c>
      <c r="BM191" s="167" t="s">
        <v>536</v>
      </c>
    </row>
    <row r="192" spans="1:65" s="2" customFormat="1" ht="16.5" customHeight="1">
      <c r="A192" s="32"/>
      <c r="B192" s="33"/>
      <c r="C192" s="155" t="s">
        <v>537</v>
      </c>
      <c r="D192" s="155" t="s">
        <v>116</v>
      </c>
      <c r="E192" s="156" t="s">
        <v>538</v>
      </c>
      <c r="F192" s="157" t="s">
        <v>539</v>
      </c>
      <c r="G192" s="158" t="s">
        <v>119</v>
      </c>
      <c r="H192" s="159">
        <v>1</v>
      </c>
      <c r="I192" s="160"/>
      <c r="J192" s="161">
        <f t="shared" si="10"/>
        <v>0</v>
      </c>
      <c r="K192" s="157" t="s">
        <v>120</v>
      </c>
      <c r="L192" s="162"/>
      <c r="M192" s="163" t="s">
        <v>19</v>
      </c>
      <c r="N192" s="164" t="s">
        <v>41</v>
      </c>
      <c r="O192" s="62"/>
      <c r="P192" s="165">
        <f t="shared" si="11"/>
        <v>0</v>
      </c>
      <c r="Q192" s="165">
        <v>0</v>
      </c>
      <c r="R192" s="165">
        <f t="shared" si="12"/>
        <v>0</v>
      </c>
      <c r="S192" s="165">
        <v>0</v>
      </c>
      <c r="T192" s="166">
        <f t="shared" si="1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67" t="s">
        <v>79</v>
      </c>
      <c r="AT192" s="167" t="s">
        <v>116</v>
      </c>
      <c r="AU192" s="167" t="s">
        <v>70</v>
      </c>
      <c r="AY192" s="15" t="s">
        <v>121</v>
      </c>
      <c r="BE192" s="168">
        <f t="shared" si="14"/>
        <v>0</v>
      </c>
      <c r="BF192" s="168">
        <f t="shared" si="15"/>
        <v>0</v>
      </c>
      <c r="BG192" s="168">
        <f t="shared" si="16"/>
        <v>0</v>
      </c>
      <c r="BH192" s="168">
        <f t="shared" si="17"/>
        <v>0</v>
      </c>
      <c r="BI192" s="168">
        <f t="shared" si="18"/>
        <v>0</v>
      </c>
      <c r="BJ192" s="15" t="s">
        <v>77</v>
      </c>
      <c r="BK192" s="168">
        <f t="shared" si="19"/>
        <v>0</v>
      </c>
      <c r="BL192" s="15" t="s">
        <v>77</v>
      </c>
      <c r="BM192" s="167" t="s">
        <v>540</v>
      </c>
    </row>
    <row r="193" spans="1:65" s="2" customFormat="1" ht="16.5" customHeight="1">
      <c r="A193" s="32"/>
      <c r="B193" s="33"/>
      <c r="C193" s="155" t="s">
        <v>541</v>
      </c>
      <c r="D193" s="155" t="s">
        <v>116</v>
      </c>
      <c r="E193" s="156" t="s">
        <v>542</v>
      </c>
      <c r="F193" s="157" t="s">
        <v>543</v>
      </c>
      <c r="G193" s="158" t="s">
        <v>119</v>
      </c>
      <c r="H193" s="159">
        <v>1</v>
      </c>
      <c r="I193" s="160"/>
      <c r="J193" s="161">
        <f t="shared" si="10"/>
        <v>0</v>
      </c>
      <c r="K193" s="157" t="s">
        <v>120</v>
      </c>
      <c r="L193" s="162"/>
      <c r="M193" s="163" t="s">
        <v>19</v>
      </c>
      <c r="N193" s="164" t="s">
        <v>41</v>
      </c>
      <c r="O193" s="62"/>
      <c r="P193" s="165">
        <f t="shared" si="11"/>
        <v>0</v>
      </c>
      <c r="Q193" s="165">
        <v>0</v>
      </c>
      <c r="R193" s="165">
        <f t="shared" si="12"/>
        <v>0</v>
      </c>
      <c r="S193" s="165">
        <v>0</v>
      </c>
      <c r="T193" s="166">
        <f t="shared" si="1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67" t="s">
        <v>79</v>
      </c>
      <c r="AT193" s="167" t="s">
        <v>116</v>
      </c>
      <c r="AU193" s="167" t="s">
        <v>70</v>
      </c>
      <c r="AY193" s="15" t="s">
        <v>121</v>
      </c>
      <c r="BE193" s="168">
        <f t="shared" si="14"/>
        <v>0</v>
      </c>
      <c r="BF193" s="168">
        <f t="shared" si="15"/>
        <v>0</v>
      </c>
      <c r="BG193" s="168">
        <f t="shared" si="16"/>
        <v>0</v>
      </c>
      <c r="BH193" s="168">
        <f t="shared" si="17"/>
        <v>0</v>
      </c>
      <c r="BI193" s="168">
        <f t="shared" si="18"/>
        <v>0</v>
      </c>
      <c r="BJ193" s="15" t="s">
        <v>77</v>
      </c>
      <c r="BK193" s="168">
        <f t="shared" si="19"/>
        <v>0</v>
      </c>
      <c r="BL193" s="15" t="s">
        <v>77</v>
      </c>
      <c r="BM193" s="167" t="s">
        <v>544</v>
      </c>
    </row>
    <row r="194" spans="1:65" s="2" customFormat="1" ht="16.5" customHeight="1">
      <c r="A194" s="32"/>
      <c r="B194" s="33"/>
      <c r="C194" s="155" t="s">
        <v>545</v>
      </c>
      <c r="D194" s="155" t="s">
        <v>116</v>
      </c>
      <c r="E194" s="156" t="s">
        <v>546</v>
      </c>
      <c r="F194" s="157" t="s">
        <v>547</v>
      </c>
      <c r="G194" s="158" t="s">
        <v>119</v>
      </c>
      <c r="H194" s="159">
        <v>1</v>
      </c>
      <c r="I194" s="160"/>
      <c r="J194" s="161">
        <f t="shared" si="10"/>
        <v>0</v>
      </c>
      <c r="K194" s="157" t="s">
        <v>120</v>
      </c>
      <c r="L194" s="162"/>
      <c r="M194" s="163" t="s">
        <v>19</v>
      </c>
      <c r="N194" s="164" t="s">
        <v>41</v>
      </c>
      <c r="O194" s="62"/>
      <c r="P194" s="165">
        <f t="shared" si="11"/>
        <v>0</v>
      </c>
      <c r="Q194" s="165">
        <v>0</v>
      </c>
      <c r="R194" s="165">
        <f t="shared" si="12"/>
        <v>0</v>
      </c>
      <c r="S194" s="165">
        <v>0</v>
      </c>
      <c r="T194" s="166">
        <f t="shared" si="1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7" t="s">
        <v>79</v>
      </c>
      <c r="AT194" s="167" t="s">
        <v>116</v>
      </c>
      <c r="AU194" s="167" t="s">
        <v>70</v>
      </c>
      <c r="AY194" s="15" t="s">
        <v>121</v>
      </c>
      <c r="BE194" s="168">
        <f t="shared" si="14"/>
        <v>0</v>
      </c>
      <c r="BF194" s="168">
        <f t="shared" si="15"/>
        <v>0</v>
      </c>
      <c r="BG194" s="168">
        <f t="shared" si="16"/>
        <v>0</v>
      </c>
      <c r="BH194" s="168">
        <f t="shared" si="17"/>
        <v>0</v>
      </c>
      <c r="BI194" s="168">
        <f t="shared" si="18"/>
        <v>0</v>
      </c>
      <c r="BJ194" s="15" t="s">
        <v>77</v>
      </c>
      <c r="BK194" s="168">
        <f t="shared" si="19"/>
        <v>0</v>
      </c>
      <c r="BL194" s="15" t="s">
        <v>77</v>
      </c>
      <c r="BM194" s="167" t="s">
        <v>548</v>
      </c>
    </row>
    <row r="195" spans="1:65" s="2" customFormat="1" ht="21.75" customHeight="1">
      <c r="A195" s="32"/>
      <c r="B195" s="33"/>
      <c r="C195" s="155" t="s">
        <v>549</v>
      </c>
      <c r="D195" s="155" t="s">
        <v>116</v>
      </c>
      <c r="E195" s="156" t="s">
        <v>550</v>
      </c>
      <c r="F195" s="157" t="s">
        <v>551</v>
      </c>
      <c r="G195" s="158" t="s">
        <v>119</v>
      </c>
      <c r="H195" s="159">
        <v>1</v>
      </c>
      <c r="I195" s="160"/>
      <c r="J195" s="161">
        <f t="shared" si="10"/>
        <v>0</v>
      </c>
      <c r="K195" s="157" t="s">
        <v>120</v>
      </c>
      <c r="L195" s="162"/>
      <c r="M195" s="163" t="s">
        <v>19</v>
      </c>
      <c r="N195" s="164" t="s">
        <v>41</v>
      </c>
      <c r="O195" s="62"/>
      <c r="P195" s="165">
        <f t="shared" si="11"/>
        <v>0</v>
      </c>
      <c r="Q195" s="165">
        <v>0</v>
      </c>
      <c r="R195" s="165">
        <f t="shared" si="12"/>
        <v>0</v>
      </c>
      <c r="S195" s="165">
        <v>0</v>
      </c>
      <c r="T195" s="166">
        <f t="shared" si="1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67" t="s">
        <v>79</v>
      </c>
      <c r="AT195" s="167" t="s">
        <v>116</v>
      </c>
      <c r="AU195" s="167" t="s">
        <v>70</v>
      </c>
      <c r="AY195" s="15" t="s">
        <v>121</v>
      </c>
      <c r="BE195" s="168">
        <f t="shared" si="14"/>
        <v>0</v>
      </c>
      <c r="BF195" s="168">
        <f t="shared" si="15"/>
        <v>0</v>
      </c>
      <c r="BG195" s="168">
        <f t="shared" si="16"/>
        <v>0</v>
      </c>
      <c r="BH195" s="168">
        <f t="shared" si="17"/>
        <v>0</v>
      </c>
      <c r="BI195" s="168">
        <f t="shared" si="18"/>
        <v>0</v>
      </c>
      <c r="BJ195" s="15" t="s">
        <v>77</v>
      </c>
      <c r="BK195" s="168">
        <f t="shared" si="19"/>
        <v>0</v>
      </c>
      <c r="BL195" s="15" t="s">
        <v>77</v>
      </c>
      <c r="BM195" s="167" t="s">
        <v>552</v>
      </c>
    </row>
    <row r="196" spans="1:65" s="2" customFormat="1" ht="21.75" customHeight="1">
      <c r="A196" s="32"/>
      <c r="B196" s="33"/>
      <c r="C196" s="155" t="s">
        <v>553</v>
      </c>
      <c r="D196" s="155" t="s">
        <v>116</v>
      </c>
      <c r="E196" s="156" t="s">
        <v>554</v>
      </c>
      <c r="F196" s="157" t="s">
        <v>555</v>
      </c>
      <c r="G196" s="158" t="s">
        <v>119</v>
      </c>
      <c r="H196" s="159">
        <v>1</v>
      </c>
      <c r="I196" s="160"/>
      <c r="J196" s="161">
        <f t="shared" si="10"/>
        <v>0</v>
      </c>
      <c r="K196" s="157" t="s">
        <v>120</v>
      </c>
      <c r="L196" s="162"/>
      <c r="M196" s="163" t="s">
        <v>19</v>
      </c>
      <c r="N196" s="164" t="s">
        <v>41</v>
      </c>
      <c r="O196" s="62"/>
      <c r="P196" s="165">
        <f t="shared" si="11"/>
        <v>0</v>
      </c>
      <c r="Q196" s="165">
        <v>0</v>
      </c>
      <c r="R196" s="165">
        <f t="shared" si="12"/>
        <v>0</v>
      </c>
      <c r="S196" s="165">
        <v>0</v>
      </c>
      <c r="T196" s="166">
        <f t="shared" si="1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67" t="s">
        <v>79</v>
      </c>
      <c r="AT196" s="167" t="s">
        <v>116</v>
      </c>
      <c r="AU196" s="167" t="s">
        <v>70</v>
      </c>
      <c r="AY196" s="15" t="s">
        <v>121</v>
      </c>
      <c r="BE196" s="168">
        <f t="shared" si="14"/>
        <v>0</v>
      </c>
      <c r="BF196" s="168">
        <f t="shared" si="15"/>
        <v>0</v>
      </c>
      <c r="BG196" s="168">
        <f t="shared" si="16"/>
        <v>0</v>
      </c>
      <c r="BH196" s="168">
        <f t="shared" si="17"/>
        <v>0</v>
      </c>
      <c r="BI196" s="168">
        <f t="shared" si="18"/>
        <v>0</v>
      </c>
      <c r="BJ196" s="15" t="s">
        <v>77</v>
      </c>
      <c r="BK196" s="168">
        <f t="shared" si="19"/>
        <v>0</v>
      </c>
      <c r="BL196" s="15" t="s">
        <v>77</v>
      </c>
      <c r="BM196" s="167" t="s">
        <v>556</v>
      </c>
    </row>
    <row r="197" spans="1:65" s="2" customFormat="1" ht="21.75" customHeight="1">
      <c r="A197" s="32"/>
      <c r="B197" s="33"/>
      <c r="C197" s="155" t="s">
        <v>557</v>
      </c>
      <c r="D197" s="155" t="s">
        <v>116</v>
      </c>
      <c r="E197" s="156" t="s">
        <v>558</v>
      </c>
      <c r="F197" s="157" t="s">
        <v>559</v>
      </c>
      <c r="G197" s="158" t="s">
        <v>119</v>
      </c>
      <c r="H197" s="159">
        <v>1</v>
      </c>
      <c r="I197" s="160"/>
      <c r="J197" s="161">
        <f t="shared" si="10"/>
        <v>0</v>
      </c>
      <c r="K197" s="157" t="s">
        <v>120</v>
      </c>
      <c r="L197" s="162"/>
      <c r="M197" s="163" t="s">
        <v>19</v>
      </c>
      <c r="N197" s="164" t="s">
        <v>41</v>
      </c>
      <c r="O197" s="62"/>
      <c r="P197" s="165">
        <f t="shared" si="11"/>
        <v>0</v>
      </c>
      <c r="Q197" s="165">
        <v>0</v>
      </c>
      <c r="R197" s="165">
        <f t="shared" si="12"/>
        <v>0</v>
      </c>
      <c r="S197" s="165">
        <v>0</v>
      </c>
      <c r="T197" s="166">
        <f t="shared" si="1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7" t="s">
        <v>79</v>
      </c>
      <c r="AT197" s="167" t="s">
        <v>116</v>
      </c>
      <c r="AU197" s="167" t="s">
        <v>70</v>
      </c>
      <c r="AY197" s="15" t="s">
        <v>121</v>
      </c>
      <c r="BE197" s="168">
        <f t="shared" si="14"/>
        <v>0</v>
      </c>
      <c r="BF197" s="168">
        <f t="shared" si="15"/>
        <v>0</v>
      </c>
      <c r="BG197" s="168">
        <f t="shared" si="16"/>
        <v>0</v>
      </c>
      <c r="BH197" s="168">
        <f t="shared" si="17"/>
        <v>0</v>
      </c>
      <c r="BI197" s="168">
        <f t="shared" si="18"/>
        <v>0</v>
      </c>
      <c r="BJ197" s="15" t="s">
        <v>77</v>
      </c>
      <c r="BK197" s="168">
        <f t="shared" si="19"/>
        <v>0</v>
      </c>
      <c r="BL197" s="15" t="s">
        <v>77</v>
      </c>
      <c r="BM197" s="167" t="s">
        <v>560</v>
      </c>
    </row>
    <row r="198" spans="1:65" s="2" customFormat="1" ht="21.75" customHeight="1">
      <c r="A198" s="32"/>
      <c r="B198" s="33"/>
      <c r="C198" s="155" t="s">
        <v>561</v>
      </c>
      <c r="D198" s="155" t="s">
        <v>116</v>
      </c>
      <c r="E198" s="156" t="s">
        <v>562</v>
      </c>
      <c r="F198" s="157" t="s">
        <v>563</v>
      </c>
      <c r="G198" s="158" t="s">
        <v>119</v>
      </c>
      <c r="H198" s="159">
        <v>1</v>
      </c>
      <c r="I198" s="160"/>
      <c r="J198" s="161">
        <f t="shared" si="10"/>
        <v>0</v>
      </c>
      <c r="K198" s="157" t="s">
        <v>120</v>
      </c>
      <c r="L198" s="162"/>
      <c r="M198" s="163" t="s">
        <v>19</v>
      </c>
      <c r="N198" s="164" t="s">
        <v>41</v>
      </c>
      <c r="O198" s="62"/>
      <c r="P198" s="165">
        <f t="shared" si="11"/>
        <v>0</v>
      </c>
      <c r="Q198" s="165">
        <v>0</v>
      </c>
      <c r="R198" s="165">
        <f t="shared" si="12"/>
        <v>0</v>
      </c>
      <c r="S198" s="165">
        <v>0</v>
      </c>
      <c r="T198" s="166">
        <f t="shared" si="1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67" t="s">
        <v>79</v>
      </c>
      <c r="AT198" s="167" t="s">
        <v>116</v>
      </c>
      <c r="AU198" s="167" t="s">
        <v>70</v>
      </c>
      <c r="AY198" s="15" t="s">
        <v>121</v>
      </c>
      <c r="BE198" s="168">
        <f t="shared" si="14"/>
        <v>0</v>
      </c>
      <c r="BF198" s="168">
        <f t="shared" si="15"/>
        <v>0</v>
      </c>
      <c r="BG198" s="168">
        <f t="shared" si="16"/>
        <v>0</v>
      </c>
      <c r="BH198" s="168">
        <f t="shared" si="17"/>
        <v>0</v>
      </c>
      <c r="BI198" s="168">
        <f t="shared" si="18"/>
        <v>0</v>
      </c>
      <c r="BJ198" s="15" t="s">
        <v>77</v>
      </c>
      <c r="BK198" s="168">
        <f t="shared" si="19"/>
        <v>0</v>
      </c>
      <c r="BL198" s="15" t="s">
        <v>77</v>
      </c>
      <c r="BM198" s="167" t="s">
        <v>564</v>
      </c>
    </row>
    <row r="199" spans="1:65" s="2" customFormat="1" ht="21.75" customHeight="1">
      <c r="A199" s="32"/>
      <c r="B199" s="33"/>
      <c r="C199" s="155" t="s">
        <v>565</v>
      </c>
      <c r="D199" s="155" t="s">
        <v>116</v>
      </c>
      <c r="E199" s="156" t="s">
        <v>566</v>
      </c>
      <c r="F199" s="157" t="s">
        <v>567</v>
      </c>
      <c r="G199" s="158" t="s">
        <v>119</v>
      </c>
      <c r="H199" s="159">
        <v>1</v>
      </c>
      <c r="I199" s="160"/>
      <c r="J199" s="161">
        <f t="shared" si="10"/>
        <v>0</v>
      </c>
      <c r="K199" s="157" t="s">
        <v>120</v>
      </c>
      <c r="L199" s="162"/>
      <c r="M199" s="163" t="s">
        <v>19</v>
      </c>
      <c r="N199" s="164" t="s">
        <v>41</v>
      </c>
      <c r="O199" s="62"/>
      <c r="P199" s="165">
        <f t="shared" si="11"/>
        <v>0</v>
      </c>
      <c r="Q199" s="165">
        <v>0</v>
      </c>
      <c r="R199" s="165">
        <f t="shared" si="12"/>
        <v>0</v>
      </c>
      <c r="S199" s="165">
        <v>0</v>
      </c>
      <c r="T199" s="166">
        <f t="shared" si="1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7" t="s">
        <v>79</v>
      </c>
      <c r="AT199" s="167" t="s">
        <v>116</v>
      </c>
      <c r="AU199" s="167" t="s">
        <v>70</v>
      </c>
      <c r="AY199" s="15" t="s">
        <v>121</v>
      </c>
      <c r="BE199" s="168">
        <f t="shared" si="14"/>
        <v>0</v>
      </c>
      <c r="BF199" s="168">
        <f t="shared" si="15"/>
        <v>0</v>
      </c>
      <c r="BG199" s="168">
        <f t="shared" si="16"/>
        <v>0</v>
      </c>
      <c r="BH199" s="168">
        <f t="shared" si="17"/>
        <v>0</v>
      </c>
      <c r="BI199" s="168">
        <f t="shared" si="18"/>
        <v>0</v>
      </c>
      <c r="BJ199" s="15" t="s">
        <v>77</v>
      </c>
      <c r="BK199" s="168">
        <f t="shared" si="19"/>
        <v>0</v>
      </c>
      <c r="BL199" s="15" t="s">
        <v>77</v>
      </c>
      <c r="BM199" s="167" t="s">
        <v>568</v>
      </c>
    </row>
    <row r="200" spans="1:65" s="2" customFormat="1" ht="16.5" customHeight="1">
      <c r="A200" s="32"/>
      <c r="B200" s="33"/>
      <c r="C200" s="155" t="s">
        <v>569</v>
      </c>
      <c r="D200" s="155" t="s">
        <v>116</v>
      </c>
      <c r="E200" s="156" t="s">
        <v>570</v>
      </c>
      <c r="F200" s="157" t="s">
        <v>571</v>
      </c>
      <c r="G200" s="158" t="s">
        <v>119</v>
      </c>
      <c r="H200" s="159">
        <v>1</v>
      </c>
      <c r="I200" s="160"/>
      <c r="J200" s="161">
        <f t="shared" si="10"/>
        <v>0</v>
      </c>
      <c r="K200" s="157" t="s">
        <v>120</v>
      </c>
      <c r="L200" s="162"/>
      <c r="M200" s="163" t="s">
        <v>19</v>
      </c>
      <c r="N200" s="164" t="s">
        <v>41</v>
      </c>
      <c r="O200" s="62"/>
      <c r="P200" s="165">
        <f t="shared" si="11"/>
        <v>0</v>
      </c>
      <c r="Q200" s="165">
        <v>0</v>
      </c>
      <c r="R200" s="165">
        <f t="shared" si="12"/>
        <v>0</v>
      </c>
      <c r="S200" s="165">
        <v>0</v>
      </c>
      <c r="T200" s="166">
        <f t="shared" si="1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67" t="s">
        <v>79</v>
      </c>
      <c r="AT200" s="167" t="s">
        <v>116</v>
      </c>
      <c r="AU200" s="167" t="s">
        <v>70</v>
      </c>
      <c r="AY200" s="15" t="s">
        <v>121</v>
      </c>
      <c r="BE200" s="168">
        <f t="shared" si="14"/>
        <v>0</v>
      </c>
      <c r="BF200" s="168">
        <f t="shared" si="15"/>
        <v>0</v>
      </c>
      <c r="BG200" s="168">
        <f t="shared" si="16"/>
        <v>0</v>
      </c>
      <c r="BH200" s="168">
        <f t="shared" si="17"/>
        <v>0</v>
      </c>
      <c r="BI200" s="168">
        <f t="shared" si="18"/>
        <v>0</v>
      </c>
      <c r="BJ200" s="15" t="s">
        <v>77</v>
      </c>
      <c r="BK200" s="168">
        <f t="shared" si="19"/>
        <v>0</v>
      </c>
      <c r="BL200" s="15" t="s">
        <v>77</v>
      </c>
      <c r="BM200" s="167" t="s">
        <v>572</v>
      </c>
    </row>
    <row r="201" spans="1:65" s="2" customFormat="1" ht="16.5" customHeight="1">
      <c r="A201" s="32"/>
      <c r="B201" s="33"/>
      <c r="C201" s="155" t="s">
        <v>573</v>
      </c>
      <c r="D201" s="155" t="s">
        <v>116</v>
      </c>
      <c r="E201" s="156" t="s">
        <v>574</v>
      </c>
      <c r="F201" s="157" t="s">
        <v>575</v>
      </c>
      <c r="G201" s="158" t="s">
        <v>119</v>
      </c>
      <c r="H201" s="159">
        <v>1</v>
      </c>
      <c r="I201" s="160"/>
      <c r="J201" s="161">
        <f t="shared" si="10"/>
        <v>0</v>
      </c>
      <c r="K201" s="157" t="s">
        <v>120</v>
      </c>
      <c r="L201" s="162"/>
      <c r="M201" s="163" t="s">
        <v>19</v>
      </c>
      <c r="N201" s="164" t="s">
        <v>41</v>
      </c>
      <c r="O201" s="62"/>
      <c r="P201" s="165">
        <f t="shared" si="11"/>
        <v>0</v>
      </c>
      <c r="Q201" s="165">
        <v>0</v>
      </c>
      <c r="R201" s="165">
        <f t="shared" si="12"/>
        <v>0</v>
      </c>
      <c r="S201" s="165">
        <v>0</v>
      </c>
      <c r="T201" s="166">
        <f t="shared" si="1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7" t="s">
        <v>79</v>
      </c>
      <c r="AT201" s="167" t="s">
        <v>116</v>
      </c>
      <c r="AU201" s="167" t="s">
        <v>70</v>
      </c>
      <c r="AY201" s="15" t="s">
        <v>121</v>
      </c>
      <c r="BE201" s="168">
        <f t="shared" si="14"/>
        <v>0</v>
      </c>
      <c r="BF201" s="168">
        <f t="shared" si="15"/>
        <v>0</v>
      </c>
      <c r="BG201" s="168">
        <f t="shared" si="16"/>
        <v>0</v>
      </c>
      <c r="BH201" s="168">
        <f t="shared" si="17"/>
        <v>0</v>
      </c>
      <c r="BI201" s="168">
        <f t="shared" si="18"/>
        <v>0</v>
      </c>
      <c r="BJ201" s="15" t="s">
        <v>77</v>
      </c>
      <c r="BK201" s="168">
        <f t="shared" si="19"/>
        <v>0</v>
      </c>
      <c r="BL201" s="15" t="s">
        <v>77</v>
      </c>
      <c r="BM201" s="167" t="s">
        <v>576</v>
      </c>
    </row>
    <row r="202" spans="1:65" s="2" customFormat="1" ht="16.5" customHeight="1">
      <c r="A202" s="32"/>
      <c r="B202" s="33"/>
      <c r="C202" s="155" t="s">
        <v>577</v>
      </c>
      <c r="D202" s="155" t="s">
        <v>116</v>
      </c>
      <c r="E202" s="156" t="s">
        <v>578</v>
      </c>
      <c r="F202" s="157" t="s">
        <v>579</v>
      </c>
      <c r="G202" s="158" t="s">
        <v>119</v>
      </c>
      <c r="H202" s="159">
        <v>1</v>
      </c>
      <c r="I202" s="160"/>
      <c r="J202" s="161">
        <f t="shared" si="10"/>
        <v>0</v>
      </c>
      <c r="K202" s="157" t="s">
        <v>120</v>
      </c>
      <c r="L202" s="162"/>
      <c r="M202" s="163" t="s">
        <v>19</v>
      </c>
      <c r="N202" s="164" t="s">
        <v>41</v>
      </c>
      <c r="O202" s="62"/>
      <c r="P202" s="165">
        <f t="shared" si="11"/>
        <v>0</v>
      </c>
      <c r="Q202" s="165">
        <v>0</v>
      </c>
      <c r="R202" s="165">
        <f t="shared" si="12"/>
        <v>0</v>
      </c>
      <c r="S202" s="165">
        <v>0</v>
      </c>
      <c r="T202" s="166">
        <f t="shared" si="1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7" t="s">
        <v>79</v>
      </c>
      <c r="AT202" s="167" t="s">
        <v>116</v>
      </c>
      <c r="AU202" s="167" t="s">
        <v>70</v>
      </c>
      <c r="AY202" s="15" t="s">
        <v>121</v>
      </c>
      <c r="BE202" s="168">
        <f t="shared" si="14"/>
        <v>0</v>
      </c>
      <c r="BF202" s="168">
        <f t="shared" si="15"/>
        <v>0</v>
      </c>
      <c r="BG202" s="168">
        <f t="shared" si="16"/>
        <v>0</v>
      </c>
      <c r="BH202" s="168">
        <f t="shared" si="17"/>
        <v>0</v>
      </c>
      <c r="BI202" s="168">
        <f t="shared" si="18"/>
        <v>0</v>
      </c>
      <c r="BJ202" s="15" t="s">
        <v>77</v>
      </c>
      <c r="BK202" s="168">
        <f t="shared" si="19"/>
        <v>0</v>
      </c>
      <c r="BL202" s="15" t="s">
        <v>77</v>
      </c>
      <c r="BM202" s="167" t="s">
        <v>580</v>
      </c>
    </row>
    <row r="203" spans="1:65" s="2" customFormat="1" ht="16.5" customHeight="1">
      <c r="A203" s="32"/>
      <c r="B203" s="33"/>
      <c r="C203" s="155" t="s">
        <v>581</v>
      </c>
      <c r="D203" s="155" t="s">
        <v>116</v>
      </c>
      <c r="E203" s="156" t="s">
        <v>582</v>
      </c>
      <c r="F203" s="157" t="s">
        <v>583</v>
      </c>
      <c r="G203" s="158" t="s">
        <v>119</v>
      </c>
      <c r="H203" s="159">
        <v>1</v>
      </c>
      <c r="I203" s="160"/>
      <c r="J203" s="161">
        <f t="shared" si="10"/>
        <v>0</v>
      </c>
      <c r="K203" s="157" t="s">
        <v>120</v>
      </c>
      <c r="L203" s="162"/>
      <c r="M203" s="163" t="s">
        <v>19</v>
      </c>
      <c r="N203" s="164" t="s">
        <v>41</v>
      </c>
      <c r="O203" s="62"/>
      <c r="P203" s="165">
        <f t="shared" si="11"/>
        <v>0</v>
      </c>
      <c r="Q203" s="165">
        <v>0</v>
      </c>
      <c r="R203" s="165">
        <f t="shared" si="12"/>
        <v>0</v>
      </c>
      <c r="S203" s="165">
        <v>0</v>
      </c>
      <c r="T203" s="166">
        <f t="shared" si="1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67" t="s">
        <v>79</v>
      </c>
      <c r="AT203" s="167" t="s">
        <v>116</v>
      </c>
      <c r="AU203" s="167" t="s">
        <v>70</v>
      </c>
      <c r="AY203" s="15" t="s">
        <v>121</v>
      </c>
      <c r="BE203" s="168">
        <f t="shared" si="14"/>
        <v>0</v>
      </c>
      <c r="BF203" s="168">
        <f t="shared" si="15"/>
        <v>0</v>
      </c>
      <c r="BG203" s="168">
        <f t="shared" si="16"/>
        <v>0</v>
      </c>
      <c r="BH203" s="168">
        <f t="shared" si="17"/>
        <v>0</v>
      </c>
      <c r="BI203" s="168">
        <f t="shared" si="18"/>
        <v>0</v>
      </c>
      <c r="BJ203" s="15" t="s">
        <v>77</v>
      </c>
      <c r="BK203" s="168">
        <f t="shared" si="19"/>
        <v>0</v>
      </c>
      <c r="BL203" s="15" t="s">
        <v>77</v>
      </c>
      <c r="BM203" s="167" t="s">
        <v>584</v>
      </c>
    </row>
    <row r="204" spans="1:65" s="2" customFormat="1" ht="24.2" customHeight="1">
      <c r="A204" s="32"/>
      <c r="B204" s="33"/>
      <c r="C204" s="155" t="s">
        <v>585</v>
      </c>
      <c r="D204" s="155" t="s">
        <v>116</v>
      </c>
      <c r="E204" s="156" t="s">
        <v>586</v>
      </c>
      <c r="F204" s="157" t="s">
        <v>587</v>
      </c>
      <c r="G204" s="158" t="s">
        <v>119</v>
      </c>
      <c r="H204" s="159">
        <v>1</v>
      </c>
      <c r="I204" s="160"/>
      <c r="J204" s="161">
        <f t="shared" si="10"/>
        <v>0</v>
      </c>
      <c r="K204" s="157" t="s">
        <v>120</v>
      </c>
      <c r="L204" s="162"/>
      <c r="M204" s="163" t="s">
        <v>19</v>
      </c>
      <c r="N204" s="164" t="s">
        <v>41</v>
      </c>
      <c r="O204" s="62"/>
      <c r="P204" s="165">
        <f t="shared" si="11"/>
        <v>0</v>
      </c>
      <c r="Q204" s="165">
        <v>0</v>
      </c>
      <c r="R204" s="165">
        <f t="shared" si="12"/>
        <v>0</v>
      </c>
      <c r="S204" s="165">
        <v>0</v>
      </c>
      <c r="T204" s="166">
        <f t="shared" si="1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7" t="s">
        <v>79</v>
      </c>
      <c r="AT204" s="167" t="s">
        <v>116</v>
      </c>
      <c r="AU204" s="167" t="s">
        <v>70</v>
      </c>
      <c r="AY204" s="15" t="s">
        <v>121</v>
      </c>
      <c r="BE204" s="168">
        <f t="shared" si="14"/>
        <v>0</v>
      </c>
      <c r="BF204" s="168">
        <f t="shared" si="15"/>
        <v>0</v>
      </c>
      <c r="BG204" s="168">
        <f t="shared" si="16"/>
        <v>0</v>
      </c>
      <c r="BH204" s="168">
        <f t="shared" si="17"/>
        <v>0</v>
      </c>
      <c r="BI204" s="168">
        <f t="shared" si="18"/>
        <v>0</v>
      </c>
      <c r="BJ204" s="15" t="s">
        <v>77</v>
      </c>
      <c r="BK204" s="168">
        <f t="shared" si="19"/>
        <v>0</v>
      </c>
      <c r="BL204" s="15" t="s">
        <v>77</v>
      </c>
      <c r="BM204" s="167" t="s">
        <v>588</v>
      </c>
    </row>
    <row r="205" spans="1:65" s="2" customFormat="1" ht="16.5" customHeight="1">
      <c r="A205" s="32"/>
      <c r="B205" s="33"/>
      <c r="C205" s="155" t="s">
        <v>589</v>
      </c>
      <c r="D205" s="155" t="s">
        <v>116</v>
      </c>
      <c r="E205" s="156" t="s">
        <v>590</v>
      </c>
      <c r="F205" s="157" t="s">
        <v>591</v>
      </c>
      <c r="G205" s="158" t="s">
        <v>119</v>
      </c>
      <c r="H205" s="159">
        <v>1</v>
      </c>
      <c r="I205" s="160"/>
      <c r="J205" s="161">
        <f t="shared" si="10"/>
        <v>0</v>
      </c>
      <c r="K205" s="157" t="s">
        <v>120</v>
      </c>
      <c r="L205" s="162"/>
      <c r="M205" s="163" t="s">
        <v>19</v>
      </c>
      <c r="N205" s="164" t="s">
        <v>41</v>
      </c>
      <c r="O205" s="62"/>
      <c r="P205" s="165">
        <f t="shared" si="11"/>
        <v>0</v>
      </c>
      <c r="Q205" s="165">
        <v>0</v>
      </c>
      <c r="R205" s="165">
        <f t="shared" si="12"/>
        <v>0</v>
      </c>
      <c r="S205" s="165">
        <v>0</v>
      </c>
      <c r="T205" s="166">
        <f t="shared" si="1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67" t="s">
        <v>79</v>
      </c>
      <c r="AT205" s="167" t="s">
        <v>116</v>
      </c>
      <c r="AU205" s="167" t="s">
        <v>70</v>
      </c>
      <c r="AY205" s="15" t="s">
        <v>121</v>
      </c>
      <c r="BE205" s="168">
        <f t="shared" si="14"/>
        <v>0</v>
      </c>
      <c r="BF205" s="168">
        <f t="shared" si="15"/>
        <v>0</v>
      </c>
      <c r="BG205" s="168">
        <f t="shared" si="16"/>
        <v>0</v>
      </c>
      <c r="BH205" s="168">
        <f t="shared" si="17"/>
        <v>0</v>
      </c>
      <c r="BI205" s="168">
        <f t="shared" si="18"/>
        <v>0</v>
      </c>
      <c r="BJ205" s="15" t="s">
        <v>77</v>
      </c>
      <c r="BK205" s="168">
        <f t="shared" si="19"/>
        <v>0</v>
      </c>
      <c r="BL205" s="15" t="s">
        <v>77</v>
      </c>
      <c r="BM205" s="167" t="s">
        <v>592</v>
      </c>
    </row>
    <row r="206" spans="1:65" s="2" customFormat="1" ht="16.5" customHeight="1">
      <c r="A206" s="32"/>
      <c r="B206" s="33"/>
      <c r="C206" s="155" t="s">
        <v>593</v>
      </c>
      <c r="D206" s="155" t="s">
        <v>116</v>
      </c>
      <c r="E206" s="156" t="s">
        <v>594</v>
      </c>
      <c r="F206" s="157" t="s">
        <v>595</v>
      </c>
      <c r="G206" s="158" t="s">
        <v>119</v>
      </c>
      <c r="H206" s="159">
        <v>1</v>
      </c>
      <c r="I206" s="160"/>
      <c r="J206" s="161">
        <f t="shared" si="10"/>
        <v>0</v>
      </c>
      <c r="K206" s="157" t="s">
        <v>120</v>
      </c>
      <c r="L206" s="162"/>
      <c r="M206" s="163" t="s">
        <v>19</v>
      </c>
      <c r="N206" s="164" t="s">
        <v>41</v>
      </c>
      <c r="O206" s="62"/>
      <c r="P206" s="165">
        <f t="shared" si="11"/>
        <v>0</v>
      </c>
      <c r="Q206" s="165">
        <v>0</v>
      </c>
      <c r="R206" s="165">
        <f t="shared" si="12"/>
        <v>0</v>
      </c>
      <c r="S206" s="165">
        <v>0</v>
      </c>
      <c r="T206" s="166">
        <f t="shared" si="1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67" t="s">
        <v>79</v>
      </c>
      <c r="AT206" s="167" t="s">
        <v>116</v>
      </c>
      <c r="AU206" s="167" t="s">
        <v>70</v>
      </c>
      <c r="AY206" s="15" t="s">
        <v>121</v>
      </c>
      <c r="BE206" s="168">
        <f t="shared" si="14"/>
        <v>0</v>
      </c>
      <c r="BF206" s="168">
        <f t="shared" si="15"/>
        <v>0</v>
      </c>
      <c r="BG206" s="168">
        <f t="shared" si="16"/>
        <v>0</v>
      </c>
      <c r="BH206" s="168">
        <f t="shared" si="17"/>
        <v>0</v>
      </c>
      <c r="BI206" s="168">
        <f t="shared" si="18"/>
        <v>0</v>
      </c>
      <c r="BJ206" s="15" t="s">
        <v>77</v>
      </c>
      <c r="BK206" s="168">
        <f t="shared" si="19"/>
        <v>0</v>
      </c>
      <c r="BL206" s="15" t="s">
        <v>77</v>
      </c>
      <c r="BM206" s="167" t="s">
        <v>596</v>
      </c>
    </row>
    <row r="207" spans="1:65" s="2" customFormat="1" ht="16.5" customHeight="1">
      <c r="A207" s="32"/>
      <c r="B207" s="33"/>
      <c r="C207" s="155" t="s">
        <v>597</v>
      </c>
      <c r="D207" s="155" t="s">
        <v>116</v>
      </c>
      <c r="E207" s="156" t="s">
        <v>598</v>
      </c>
      <c r="F207" s="157" t="s">
        <v>599</v>
      </c>
      <c r="G207" s="158" t="s">
        <v>119</v>
      </c>
      <c r="H207" s="159">
        <v>1</v>
      </c>
      <c r="I207" s="160"/>
      <c r="J207" s="161">
        <f t="shared" si="10"/>
        <v>0</v>
      </c>
      <c r="K207" s="157" t="s">
        <v>120</v>
      </c>
      <c r="L207" s="162"/>
      <c r="M207" s="163" t="s">
        <v>19</v>
      </c>
      <c r="N207" s="164" t="s">
        <v>41</v>
      </c>
      <c r="O207" s="62"/>
      <c r="P207" s="165">
        <f t="shared" si="11"/>
        <v>0</v>
      </c>
      <c r="Q207" s="165">
        <v>0</v>
      </c>
      <c r="R207" s="165">
        <f t="shared" si="12"/>
        <v>0</v>
      </c>
      <c r="S207" s="165">
        <v>0</v>
      </c>
      <c r="T207" s="166">
        <f t="shared" si="1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7" t="s">
        <v>79</v>
      </c>
      <c r="AT207" s="167" t="s">
        <v>116</v>
      </c>
      <c r="AU207" s="167" t="s">
        <v>70</v>
      </c>
      <c r="AY207" s="15" t="s">
        <v>121</v>
      </c>
      <c r="BE207" s="168">
        <f t="shared" si="14"/>
        <v>0</v>
      </c>
      <c r="BF207" s="168">
        <f t="shared" si="15"/>
        <v>0</v>
      </c>
      <c r="BG207" s="168">
        <f t="shared" si="16"/>
        <v>0</v>
      </c>
      <c r="BH207" s="168">
        <f t="shared" si="17"/>
        <v>0</v>
      </c>
      <c r="BI207" s="168">
        <f t="shared" si="18"/>
        <v>0</v>
      </c>
      <c r="BJ207" s="15" t="s">
        <v>77</v>
      </c>
      <c r="BK207" s="168">
        <f t="shared" si="19"/>
        <v>0</v>
      </c>
      <c r="BL207" s="15" t="s">
        <v>77</v>
      </c>
      <c r="BM207" s="167" t="s">
        <v>600</v>
      </c>
    </row>
    <row r="208" spans="1:65" s="2" customFormat="1" ht="16.5" customHeight="1">
      <c r="A208" s="32"/>
      <c r="B208" s="33"/>
      <c r="C208" s="155" t="s">
        <v>601</v>
      </c>
      <c r="D208" s="155" t="s">
        <v>116</v>
      </c>
      <c r="E208" s="156" t="s">
        <v>602</v>
      </c>
      <c r="F208" s="157" t="s">
        <v>603</v>
      </c>
      <c r="G208" s="158" t="s">
        <v>119</v>
      </c>
      <c r="H208" s="159">
        <v>1</v>
      </c>
      <c r="I208" s="160"/>
      <c r="J208" s="161">
        <f t="shared" si="10"/>
        <v>0</v>
      </c>
      <c r="K208" s="157" t="s">
        <v>120</v>
      </c>
      <c r="L208" s="162"/>
      <c r="M208" s="163" t="s">
        <v>19</v>
      </c>
      <c r="N208" s="164" t="s">
        <v>41</v>
      </c>
      <c r="O208" s="62"/>
      <c r="P208" s="165">
        <f t="shared" si="11"/>
        <v>0</v>
      </c>
      <c r="Q208" s="165">
        <v>0</v>
      </c>
      <c r="R208" s="165">
        <f t="shared" si="12"/>
        <v>0</v>
      </c>
      <c r="S208" s="165">
        <v>0</v>
      </c>
      <c r="T208" s="166">
        <f t="shared" si="1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67" t="s">
        <v>79</v>
      </c>
      <c r="AT208" s="167" t="s">
        <v>116</v>
      </c>
      <c r="AU208" s="167" t="s">
        <v>70</v>
      </c>
      <c r="AY208" s="15" t="s">
        <v>121</v>
      </c>
      <c r="BE208" s="168">
        <f t="shared" si="14"/>
        <v>0</v>
      </c>
      <c r="BF208" s="168">
        <f t="shared" si="15"/>
        <v>0</v>
      </c>
      <c r="BG208" s="168">
        <f t="shared" si="16"/>
        <v>0</v>
      </c>
      <c r="BH208" s="168">
        <f t="shared" si="17"/>
        <v>0</v>
      </c>
      <c r="BI208" s="168">
        <f t="shared" si="18"/>
        <v>0</v>
      </c>
      <c r="BJ208" s="15" t="s">
        <v>77</v>
      </c>
      <c r="BK208" s="168">
        <f t="shared" si="19"/>
        <v>0</v>
      </c>
      <c r="BL208" s="15" t="s">
        <v>77</v>
      </c>
      <c r="BM208" s="167" t="s">
        <v>604</v>
      </c>
    </row>
    <row r="209" spans="1:65" s="2" customFormat="1" ht="16.5" customHeight="1">
      <c r="A209" s="32"/>
      <c r="B209" s="33"/>
      <c r="C209" s="155" t="s">
        <v>605</v>
      </c>
      <c r="D209" s="155" t="s">
        <v>116</v>
      </c>
      <c r="E209" s="156" t="s">
        <v>606</v>
      </c>
      <c r="F209" s="157" t="s">
        <v>607</v>
      </c>
      <c r="G209" s="158" t="s">
        <v>119</v>
      </c>
      <c r="H209" s="159">
        <v>1</v>
      </c>
      <c r="I209" s="160"/>
      <c r="J209" s="161">
        <f t="shared" si="10"/>
        <v>0</v>
      </c>
      <c r="K209" s="157" t="s">
        <v>120</v>
      </c>
      <c r="L209" s="162"/>
      <c r="M209" s="163" t="s">
        <v>19</v>
      </c>
      <c r="N209" s="164" t="s">
        <v>41</v>
      </c>
      <c r="O209" s="62"/>
      <c r="P209" s="165">
        <f t="shared" si="11"/>
        <v>0</v>
      </c>
      <c r="Q209" s="165">
        <v>0</v>
      </c>
      <c r="R209" s="165">
        <f t="shared" si="12"/>
        <v>0</v>
      </c>
      <c r="S209" s="165">
        <v>0</v>
      </c>
      <c r="T209" s="166">
        <f t="shared" si="1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67" t="s">
        <v>79</v>
      </c>
      <c r="AT209" s="167" t="s">
        <v>116</v>
      </c>
      <c r="AU209" s="167" t="s">
        <v>70</v>
      </c>
      <c r="AY209" s="15" t="s">
        <v>121</v>
      </c>
      <c r="BE209" s="168">
        <f t="shared" si="14"/>
        <v>0</v>
      </c>
      <c r="BF209" s="168">
        <f t="shared" si="15"/>
        <v>0</v>
      </c>
      <c r="BG209" s="168">
        <f t="shared" si="16"/>
        <v>0</v>
      </c>
      <c r="BH209" s="168">
        <f t="shared" si="17"/>
        <v>0</v>
      </c>
      <c r="BI209" s="168">
        <f t="shared" si="18"/>
        <v>0</v>
      </c>
      <c r="BJ209" s="15" t="s">
        <v>77</v>
      </c>
      <c r="BK209" s="168">
        <f t="shared" si="19"/>
        <v>0</v>
      </c>
      <c r="BL209" s="15" t="s">
        <v>77</v>
      </c>
      <c r="BM209" s="167" t="s">
        <v>608</v>
      </c>
    </row>
    <row r="210" spans="1:65" s="2" customFormat="1" ht="16.5" customHeight="1">
      <c r="A210" s="32"/>
      <c r="B210" s="33"/>
      <c r="C210" s="155" t="s">
        <v>283</v>
      </c>
      <c r="D210" s="155" t="s">
        <v>116</v>
      </c>
      <c r="E210" s="156" t="s">
        <v>609</v>
      </c>
      <c r="F210" s="157" t="s">
        <v>610</v>
      </c>
      <c r="G210" s="158" t="s">
        <v>119</v>
      </c>
      <c r="H210" s="159">
        <v>1</v>
      </c>
      <c r="I210" s="160"/>
      <c r="J210" s="161">
        <f t="shared" si="10"/>
        <v>0</v>
      </c>
      <c r="K210" s="157" t="s">
        <v>120</v>
      </c>
      <c r="L210" s="162"/>
      <c r="M210" s="163" t="s">
        <v>19</v>
      </c>
      <c r="N210" s="164" t="s">
        <v>41</v>
      </c>
      <c r="O210" s="62"/>
      <c r="P210" s="165">
        <f t="shared" si="11"/>
        <v>0</v>
      </c>
      <c r="Q210" s="165">
        <v>0</v>
      </c>
      <c r="R210" s="165">
        <f t="shared" si="12"/>
        <v>0</v>
      </c>
      <c r="S210" s="165">
        <v>0</v>
      </c>
      <c r="T210" s="166">
        <f t="shared" si="1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7" t="s">
        <v>79</v>
      </c>
      <c r="AT210" s="167" t="s">
        <v>116</v>
      </c>
      <c r="AU210" s="167" t="s">
        <v>70</v>
      </c>
      <c r="AY210" s="15" t="s">
        <v>121</v>
      </c>
      <c r="BE210" s="168">
        <f t="shared" si="14"/>
        <v>0</v>
      </c>
      <c r="BF210" s="168">
        <f t="shared" si="15"/>
        <v>0</v>
      </c>
      <c r="BG210" s="168">
        <f t="shared" si="16"/>
        <v>0</v>
      </c>
      <c r="BH210" s="168">
        <f t="shared" si="17"/>
        <v>0</v>
      </c>
      <c r="BI210" s="168">
        <f t="shared" si="18"/>
        <v>0</v>
      </c>
      <c r="BJ210" s="15" t="s">
        <v>77</v>
      </c>
      <c r="BK210" s="168">
        <f t="shared" si="19"/>
        <v>0</v>
      </c>
      <c r="BL210" s="15" t="s">
        <v>77</v>
      </c>
      <c r="BM210" s="167" t="s">
        <v>611</v>
      </c>
    </row>
    <row r="211" spans="1:65" s="2" customFormat="1" ht="16.5" customHeight="1">
      <c r="A211" s="32"/>
      <c r="B211" s="33"/>
      <c r="C211" s="155" t="s">
        <v>612</v>
      </c>
      <c r="D211" s="155" t="s">
        <v>116</v>
      </c>
      <c r="E211" s="156" t="s">
        <v>613</v>
      </c>
      <c r="F211" s="157" t="s">
        <v>614</v>
      </c>
      <c r="G211" s="158" t="s">
        <v>119</v>
      </c>
      <c r="H211" s="159">
        <v>1</v>
      </c>
      <c r="I211" s="160"/>
      <c r="J211" s="161">
        <f t="shared" si="10"/>
        <v>0</v>
      </c>
      <c r="K211" s="157" t="s">
        <v>120</v>
      </c>
      <c r="L211" s="162"/>
      <c r="M211" s="163" t="s">
        <v>19</v>
      </c>
      <c r="N211" s="164" t="s">
        <v>41</v>
      </c>
      <c r="O211" s="62"/>
      <c r="P211" s="165">
        <f t="shared" si="11"/>
        <v>0</v>
      </c>
      <c r="Q211" s="165">
        <v>0</v>
      </c>
      <c r="R211" s="165">
        <f t="shared" si="12"/>
        <v>0</v>
      </c>
      <c r="S211" s="165">
        <v>0</v>
      </c>
      <c r="T211" s="166">
        <f t="shared" si="1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7" t="s">
        <v>79</v>
      </c>
      <c r="AT211" s="167" t="s">
        <v>116</v>
      </c>
      <c r="AU211" s="167" t="s">
        <v>70</v>
      </c>
      <c r="AY211" s="15" t="s">
        <v>121</v>
      </c>
      <c r="BE211" s="168">
        <f t="shared" si="14"/>
        <v>0</v>
      </c>
      <c r="BF211" s="168">
        <f t="shared" si="15"/>
        <v>0</v>
      </c>
      <c r="BG211" s="168">
        <f t="shared" si="16"/>
        <v>0</v>
      </c>
      <c r="BH211" s="168">
        <f t="shared" si="17"/>
        <v>0</v>
      </c>
      <c r="BI211" s="168">
        <f t="shared" si="18"/>
        <v>0</v>
      </c>
      <c r="BJ211" s="15" t="s">
        <v>77</v>
      </c>
      <c r="BK211" s="168">
        <f t="shared" si="19"/>
        <v>0</v>
      </c>
      <c r="BL211" s="15" t="s">
        <v>77</v>
      </c>
      <c r="BM211" s="167" t="s">
        <v>615</v>
      </c>
    </row>
    <row r="212" spans="1:65" s="2" customFormat="1" ht="16.5" customHeight="1">
      <c r="A212" s="32"/>
      <c r="B212" s="33"/>
      <c r="C212" s="155" t="s">
        <v>616</v>
      </c>
      <c r="D212" s="155" t="s">
        <v>116</v>
      </c>
      <c r="E212" s="156" t="s">
        <v>617</v>
      </c>
      <c r="F212" s="157" t="s">
        <v>618</v>
      </c>
      <c r="G212" s="158" t="s">
        <v>119</v>
      </c>
      <c r="H212" s="159">
        <v>1</v>
      </c>
      <c r="I212" s="160"/>
      <c r="J212" s="161">
        <f t="shared" si="10"/>
        <v>0</v>
      </c>
      <c r="K212" s="157" t="s">
        <v>120</v>
      </c>
      <c r="L212" s="162"/>
      <c r="M212" s="163" t="s">
        <v>19</v>
      </c>
      <c r="N212" s="164" t="s">
        <v>41</v>
      </c>
      <c r="O212" s="62"/>
      <c r="P212" s="165">
        <f t="shared" si="11"/>
        <v>0</v>
      </c>
      <c r="Q212" s="165">
        <v>0</v>
      </c>
      <c r="R212" s="165">
        <f t="shared" si="12"/>
        <v>0</v>
      </c>
      <c r="S212" s="165">
        <v>0</v>
      </c>
      <c r="T212" s="166">
        <f t="shared" si="1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67" t="s">
        <v>79</v>
      </c>
      <c r="AT212" s="167" t="s">
        <v>116</v>
      </c>
      <c r="AU212" s="167" t="s">
        <v>70</v>
      </c>
      <c r="AY212" s="15" t="s">
        <v>121</v>
      </c>
      <c r="BE212" s="168">
        <f t="shared" si="14"/>
        <v>0</v>
      </c>
      <c r="BF212" s="168">
        <f t="shared" si="15"/>
        <v>0</v>
      </c>
      <c r="BG212" s="168">
        <f t="shared" si="16"/>
        <v>0</v>
      </c>
      <c r="BH212" s="168">
        <f t="shared" si="17"/>
        <v>0</v>
      </c>
      <c r="BI212" s="168">
        <f t="shared" si="18"/>
        <v>0</v>
      </c>
      <c r="BJ212" s="15" t="s">
        <v>77</v>
      </c>
      <c r="BK212" s="168">
        <f t="shared" si="19"/>
        <v>0</v>
      </c>
      <c r="BL212" s="15" t="s">
        <v>77</v>
      </c>
      <c r="BM212" s="167" t="s">
        <v>619</v>
      </c>
    </row>
    <row r="213" spans="1:65" s="2" customFormat="1" ht="16.5" customHeight="1">
      <c r="A213" s="32"/>
      <c r="B213" s="33"/>
      <c r="C213" s="155" t="s">
        <v>620</v>
      </c>
      <c r="D213" s="155" t="s">
        <v>116</v>
      </c>
      <c r="E213" s="156" t="s">
        <v>621</v>
      </c>
      <c r="F213" s="157" t="s">
        <v>622</v>
      </c>
      <c r="G213" s="158" t="s">
        <v>119</v>
      </c>
      <c r="H213" s="159">
        <v>1</v>
      </c>
      <c r="I213" s="160"/>
      <c r="J213" s="161">
        <f t="shared" si="10"/>
        <v>0</v>
      </c>
      <c r="K213" s="157" t="s">
        <v>120</v>
      </c>
      <c r="L213" s="162"/>
      <c r="M213" s="163" t="s">
        <v>19</v>
      </c>
      <c r="N213" s="164" t="s">
        <v>41</v>
      </c>
      <c r="O213" s="62"/>
      <c r="P213" s="165">
        <f t="shared" si="11"/>
        <v>0</v>
      </c>
      <c r="Q213" s="165">
        <v>0</v>
      </c>
      <c r="R213" s="165">
        <f t="shared" si="12"/>
        <v>0</v>
      </c>
      <c r="S213" s="165">
        <v>0</v>
      </c>
      <c r="T213" s="166">
        <f t="shared" si="1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7" t="s">
        <v>79</v>
      </c>
      <c r="AT213" s="167" t="s">
        <v>116</v>
      </c>
      <c r="AU213" s="167" t="s">
        <v>70</v>
      </c>
      <c r="AY213" s="15" t="s">
        <v>121</v>
      </c>
      <c r="BE213" s="168">
        <f t="shared" si="14"/>
        <v>0</v>
      </c>
      <c r="BF213" s="168">
        <f t="shared" si="15"/>
        <v>0</v>
      </c>
      <c r="BG213" s="168">
        <f t="shared" si="16"/>
        <v>0</v>
      </c>
      <c r="BH213" s="168">
        <f t="shared" si="17"/>
        <v>0</v>
      </c>
      <c r="BI213" s="168">
        <f t="shared" si="18"/>
        <v>0</v>
      </c>
      <c r="BJ213" s="15" t="s">
        <v>77</v>
      </c>
      <c r="BK213" s="168">
        <f t="shared" si="19"/>
        <v>0</v>
      </c>
      <c r="BL213" s="15" t="s">
        <v>77</v>
      </c>
      <c r="BM213" s="167" t="s">
        <v>623</v>
      </c>
    </row>
    <row r="214" spans="1:65" s="2" customFormat="1" ht="16.5" customHeight="1">
      <c r="A214" s="32"/>
      <c r="B214" s="33"/>
      <c r="C214" s="155" t="s">
        <v>624</v>
      </c>
      <c r="D214" s="155" t="s">
        <v>116</v>
      </c>
      <c r="E214" s="156" t="s">
        <v>625</v>
      </c>
      <c r="F214" s="157" t="s">
        <v>626</v>
      </c>
      <c r="G214" s="158" t="s">
        <v>119</v>
      </c>
      <c r="H214" s="159">
        <v>1</v>
      </c>
      <c r="I214" s="160"/>
      <c r="J214" s="161">
        <f t="shared" si="10"/>
        <v>0</v>
      </c>
      <c r="K214" s="157" t="s">
        <v>120</v>
      </c>
      <c r="L214" s="162"/>
      <c r="M214" s="163" t="s">
        <v>19</v>
      </c>
      <c r="N214" s="164" t="s">
        <v>41</v>
      </c>
      <c r="O214" s="62"/>
      <c r="P214" s="165">
        <f t="shared" si="11"/>
        <v>0</v>
      </c>
      <c r="Q214" s="165">
        <v>0</v>
      </c>
      <c r="R214" s="165">
        <f t="shared" si="12"/>
        <v>0</v>
      </c>
      <c r="S214" s="165">
        <v>0</v>
      </c>
      <c r="T214" s="166">
        <f t="shared" si="1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67" t="s">
        <v>79</v>
      </c>
      <c r="AT214" s="167" t="s">
        <v>116</v>
      </c>
      <c r="AU214" s="167" t="s">
        <v>70</v>
      </c>
      <c r="AY214" s="15" t="s">
        <v>121</v>
      </c>
      <c r="BE214" s="168">
        <f t="shared" si="14"/>
        <v>0</v>
      </c>
      <c r="BF214" s="168">
        <f t="shared" si="15"/>
        <v>0</v>
      </c>
      <c r="BG214" s="168">
        <f t="shared" si="16"/>
        <v>0</v>
      </c>
      <c r="BH214" s="168">
        <f t="shared" si="17"/>
        <v>0</v>
      </c>
      <c r="BI214" s="168">
        <f t="shared" si="18"/>
        <v>0</v>
      </c>
      <c r="BJ214" s="15" t="s">
        <v>77</v>
      </c>
      <c r="BK214" s="168">
        <f t="shared" si="19"/>
        <v>0</v>
      </c>
      <c r="BL214" s="15" t="s">
        <v>77</v>
      </c>
      <c r="BM214" s="167" t="s">
        <v>627</v>
      </c>
    </row>
    <row r="215" spans="1:65" s="2" customFormat="1" ht="16.5" customHeight="1">
      <c r="A215" s="32"/>
      <c r="B215" s="33"/>
      <c r="C215" s="155" t="s">
        <v>628</v>
      </c>
      <c r="D215" s="155" t="s">
        <v>116</v>
      </c>
      <c r="E215" s="156" t="s">
        <v>629</v>
      </c>
      <c r="F215" s="157" t="s">
        <v>630</v>
      </c>
      <c r="G215" s="158" t="s">
        <v>119</v>
      </c>
      <c r="H215" s="159">
        <v>1</v>
      </c>
      <c r="I215" s="160"/>
      <c r="J215" s="161">
        <f t="shared" ref="J215:J278" si="20">ROUND(I215*H215,2)</f>
        <v>0</v>
      </c>
      <c r="K215" s="157" t="s">
        <v>120</v>
      </c>
      <c r="L215" s="162"/>
      <c r="M215" s="163" t="s">
        <v>19</v>
      </c>
      <c r="N215" s="164" t="s">
        <v>41</v>
      </c>
      <c r="O215" s="62"/>
      <c r="P215" s="165">
        <f t="shared" ref="P215:P278" si="21">O215*H215</f>
        <v>0</v>
      </c>
      <c r="Q215" s="165">
        <v>0</v>
      </c>
      <c r="R215" s="165">
        <f t="shared" ref="R215:R278" si="22">Q215*H215</f>
        <v>0</v>
      </c>
      <c r="S215" s="165">
        <v>0</v>
      </c>
      <c r="T215" s="166">
        <f t="shared" ref="T215:T278" si="23"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67" t="s">
        <v>79</v>
      </c>
      <c r="AT215" s="167" t="s">
        <v>116</v>
      </c>
      <c r="AU215" s="167" t="s">
        <v>70</v>
      </c>
      <c r="AY215" s="15" t="s">
        <v>121</v>
      </c>
      <c r="BE215" s="168">
        <f t="shared" ref="BE215:BE278" si="24">IF(N215="základní",J215,0)</f>
        <v>0</v>
      </c>
      <c r="BF215" s="168">
        <f t="shared" ref="BF215:BF278" si="25">IF(N215="snížená",J215,0)</f>
        <v>0</v>
      </c>
      <c r="BG215" s="168">
        <f t="shared" ref="BG215:BG278" si="26">IF(N215="zákl. přenesená",J215,0)</f>
        <v>0</v>
      </c>
      <c r="BH215" s="168">
        <f t="shared" ref="BH215:BH278" si="27">IF(N215="sníž. přenesená",J215,0)</f>
        <v>0</v>
      </c>
      <c r="BI215" s="168">
        <f t="shared" ref="BI215:BI278" si="28">IF(N215="nulová",J215,0)</f>
        <v>0</v>
      </c>
      <c r="BJ215" s="15" t="s">
        <v>77</v>
      </c>
      <c r="BK215" s="168">
        <f t="shared" ref="BK215:BK278" si="29">ROUND(I215*H215,2)</f>
        <v>0</v>
      </c>
      <c r="BL215" s="15" t="s">
        <v>77</v>
      </c>
      <c r="BM215" s="167" t="s">
        <v>631</v>
      </c>
    </row>
    <row r="216" spans="1:65" s="2" customFormat="1" ht="16.5" customHeight="1">
      <c r="A216" s="32"/>
      <c r="B216" s="33"/>
      <c r="C216" s="155" t="s">
        <v>632</v>
      </c>
      <c r="D216" s="155" t="s">
        <v>116</v>
      </c>
      <c r="E216" s="156" t="s">
        <v>633</v>
      </c>
      <c r="F216" s="157" t="s">
        <v>634</v>
      </c>
      <c r="G216" s="158" t="s">
        <v>119</v>
      </c>
      <c r="H216" s="159">
        <v>1</v>
      </c>
      <c r="I216" s="160"/>
      <c r="J216" s="161">
        <f t="shared" si="20"/>
        <v>0</v>
      </c>
      <c r="K216" s="157" t="s">
        <v>120</v>
      </c>
      <c r="L216" s="162"/>
      <c r="M216" s="163" t="s">
        <v>19</v>
      </c>
      <c r="N216" s="164" t="s">
        <v>41</v>
      </c>
      <c r="O216" s="62"/>
      <c r="P216" s="165">
        <f t="shared" si="21"/>
        <v>0</v>
      </c>
      <c r="Q216" s="165">
        <v>0</v>
      </c>
      <c r="R216" s="165">
        <f t="shared" si="22"/>
        <v>0</v>
      </c>
      <c r="S216" s="165">
        <v>0</v>
      </c>
      <c r="T216" s="166">
        <f t="shared" si="2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67" t="s">
        <v>79</v>
      </c>
      <c r="AT216" s="167" t="s">
        <v>116</v>
      </c>
      <c r="AU216" s="167" t="s">
        <v>70</v>
      </c>
      <c r="AY216" s="15" t="s">
        <v>121</v>
      </c>
      <c r="BE216" s="168">
        <f t="shared" si="24"/>
        <v>0</v>
      </c>
      <c r="BF216" s="168">
        <f t="shared" si="25"/>
        <v>0</v>
      </c>
      <c r="BG216" s="168">
        <f t="shared" si="26"/>
        <v>0</v>
      </c>
      <c r="BH216" s="168">
        <f t="shared" si="27"/>
        <v>0</v>
      </c>
      <c r="BI216" s="168">
        <f t="shared" si="28"/>
        <v>0</v>
      </c>
      <c r="BJ216" s="15" t="s">
        <v>77</v>
      </c>
      <c r="BK216" s="168">
        <f t="shared" si="29"/>
        <v>0</v>
      </c>
      <c r="BL216" s="15" t="s">
        <v>77</v>
      </c>
      <c r="BM216" s="167" t="s">
        <v>635</v>
      </c>
    </row>
    <row r="217" spans="1:65" s="2" customFormat="1" ht="16.5" customHeight="1">
      <c r="A217" s="32"/>
      <c r="B217" s="33"/>
      <c r="C217" s="155" t="s">
        <v>636</v>
      </c>
      <c r="D217" s="155" t="s">
        <v>116</v>
      </c>
      <c r="E217" s="156" t="s">
        <v>637</v>
      </c>
      <c r="F217" s="157" t="s">
        <v>638</v>
      </c>
      <c r="G217" s="158" t="s">
        <v>119</v>
      </c>
      <c r="H217" s="159">
        <v>1</v>
      </c>
      <c r="I217" s="160"/>
      <c r="J217" s="161">
        <f t="shared" si="20"/>
        <v>0</v>
      </c>
      <c r="K217" s="157" t="s">
        <v>120</v>
      </c>
      <c r="L217" s="162"/>
      <c r="M217" s="163" t="s">
        <v>19</v>
      </c>
      <c r="N217" s="164" t="s">
        <v>41</v>
      </c>
      <c r="O217" s="62"/>
      <c r="P217" s="165">
        <f t="shared" si="21"/>
        <v>0</v>
      </c>
      <c r="Q217" s="165">
        <v>0</v>
      </c>
      <c r="R217" s="165">
        <f t="shared" si="22"/>
        <v>0</v>
      </c>
      <c r="S217" s="165">
        <v>0</v>
      </c>
      <c r="T217" s="166">
        <f t="shared" si="2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7" t="s">
        <v>146</v>
      </c>
      <c r="AT217" s="167" t="s">
        <v>116</v>
      </c>
      <c r="AU217" s="167" t="s">
        <v>70</v>
      </c>
      <c r="AY217" s="15" t="s">
        <v>121</v>
      </c>
      <c r="BE217" s="168">
        <f t="shared" si="24"/>
        <v>0</v>
      </c>
      <c r="BF217" s="168">
        <f t="shared" si="25"/>
        <v>0</v>
      </c>
      <c r="BG217" s="168">
        <f t="shared" si="26"/>
        <v>0</v>
      </c>
      <c r="BH217" s="168">
        <f t="shared" si="27"/>
        <v>0</v>
      </c>
      <c r="BI217" s="168">
        <f t="shared" si="28"/>
        <v>0</v>
      </c>
      <c r="BJ217" s="15" t="s">
        <v>77</v>
      </c>
      <c r="BK217" s="168">
        <f t="shared" si="29"/>
        <v>0</v>
      </c>
      <c r="BL217" s="15" t="s">
        <v>130</v>
      </c>
      <c r="BM217" s="167" t="s">
        <v>639</v>
      </c>
    </row>
    <row r="218" spans="1:65" s="2" customFormat="1" ht="16.5" customHeight="1">
      <c r="A218" s="32"/>
      <c r="B218" s="33"/>
      <c r="C218" s="155" t="s">
        <v>640</v>
      </c>
      <c r="D218" s="155" t="s">
        <v>116</v>
      </c>
      <c r="E218" s="156" t="s">
        <v>641</v>
      </c>
      <c r="F218" s="157" t="s">
        <v>642</v>
      </c>
      <c r="G218" s="158" t="s">
        <v>119</v>
      </c>
      <c r="H218" s="159">
        <v>1</v>
      </c>
      <c r="I218" s="160"/>
      <c r="J218" s="161">
        <f t="shared" si="20"/>
        <v>0</v>
      </c>
      <c r="K218" s="157" t="s">
        <v>120</v>
      </c>
      <c r="L218" s="162"/>
      <c r="M218" s="163" t="s">
        <v>19</v>
      </c>
      <c r="N218" s="164" t="s">
        <v>41</v>
      </c>
      <c r="O218" s="62"/>
      <c r="P218" s="165">
        <f t="shared" si="21"/>
        <v>0</v>
      </c>
      <c r="Q218" s="165">
        <v>0</v>
      </c>
      <c r="R218" s="165">
        <f t="shared" si="22"/>
        <v>0</v>
      </c>
      <c r="S218" s="165">
        <v>0</v>
      </c>
      <c r="T218" s="166">
        <f t="shared" si="2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67" t="s">
        <v>146</v>
      </c>
      <c r="AT218" s="167" t="s">
        <v>116</v>
      </c>
      <c r="AU218" s="167" t="s">
        <v>70</v>
      </c>
      <c r="AY218" s="15" t="s">
        <v>121</v>
      </c>
      <c r="BE218" s="168">
        <f t="shared" si="24"/>
        <v>0</v>
      </c>
      <c r="BF218" s="168">
        <f t="shared" si="25"/>
        <v>0</v>
      </c>
      <c r="BG218" s="168">
        <f t="shared" si="26"/>
        <v>0</v>
      </c>
      <c r="BH218" s="168">
        <f t="shared" si="27"/>
        <v>0</v>
      </c>
      <c r="BI218" s="168">
        <f t="shared" si="28"/>
        <v>0</v>
      </c>
      <c r="BJ218" s="15" t="s">
        <v>77</v>
      </c>
      <c r="BK218" s="168">
        <f t="shared" si="29"/>
        <v>0</v>
      </c>
      <c r="BL218" s="15" t="s">
        <v>130</v>
      </c>
      <c r="BM218" s="167" t="s">
        <v>643</v>
      </c>
    </row>
    <row r="219" spans="1:65" s="2" customFormat="1" ht="16.5" customHeight="1">
      <c r="A219" s="32"/>
      <c r="B219" s="33"/>
      <c r="C219" s="155" t="s">
        <v>644</v>
      </c>
      <c r="D219" s="155" t="s">
        <v>116</v>
      </c>
      <c r="E219" s="156" t="s">
        <v>645</v>
      </c>
      <c r="F219" s="157" t="s">
        <v>646</v>
      </c>
      <c r="G219" s="158" t="s">
        <v>119</v>
      </c>
      <c r="H219" s="159">
        <v>1</v>
      </c>
      <c r="I219" s="160"/>
      <c r="J219" s="161">
        <f t="shared" si="20"/>
        <v>0</v>
      </c>
      <c r="K219" s="157" t="s">
        <v>120</v>
      </c>
      <c r="L219" s="162"/>
      <c r="M219" s="163" t="s">
        <v>19</v>
      </c>
      <c r="N219" s="164" t="s">
        <v>41</v>
      </c>
      <c r="O219" s="62"/>
      <c r="P219" s="165">
        <f t="shared" si="21"/>
        <v>0</v>
      </c>
      <c r="Q219" s="165">
        <v>0</v>
      </c>
      <c r="R219" s="165">
        <f t="shared" si="22"/>
        <v>0</v>
      </c>
      <c r="S219" s="165">
        <v>0</v>
      </c>
      <c r="T219" s="166">
        <f t="shared" si="2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67" t="s">
        <v>146</v>
      </c>
      <c r="AT219" s="167" t="s">
        <v>116</v>
      </c>
      <c r="AU219" s="167" t="s">
        <v>70</v>
      </c>
      <c r="AY219" s="15" t="s">
        <v>121</v>
      </c>
      <c r="BE219" s="168">
        <f t="shared" si="24"/>
        <v>0</v>
      </c>
      <c r="BF219" s="168">
        <f t="shared" si="25"/>
        <v>0</v>
      </c>
      <c r="BG219" s="168">
        <f t="shared" si="26"/>
        <v>0</v>
      </c>
      <c r="BH219" s="168">
        <f t="shared" si="27"/>
        <v>0</v>
      </c>
      <c r="BI219" s="168">
        <f t="shared" si="28"/>
        <v>0</v>
      </c>
      <c r="BJ219" s="15" t="s">
        <v>77</v>
      </c>
      <c r="BK219" s="168">
        <f t="shared" si="29"/>
        <v>0</v>
      </c>
      <c r="BL219" s="15" t="s">
        <v>130</v>
      </c>
      <c r="BM219" s="167" t="s">
        <v>647</v>
      </c>
    </row>
    <row r="220" spans="1:65" s="2" customFormat="1" ht="16.5" customHeight="1">
      <c r="A220" s="32"/>
      <c r="B220" s="33"/>
      <c r="C220" s="155" t="s">
        <v>648</v>
      </c>
      <c r="D220" s="155" t="s">
        <v>116</v>
      </c>
      <c r="E220" s="156" t="s">
        <v>649</v>
      </c>
      <c r="F220" s="157" t="s">
        <v>650</v>
      </c>
      <c r="G220" s="158" t="s">
        <v>119</v>
      </c>
      <c r="H220" s="159">
        <v>1</v>
      </c>
      <c r="I220" s="160"/>
      <c r="J220" s="161">
        <f t="shared" si="20"/>
        <v>0</v>
      </c>
      <c r="K220" s="157" t="s">
        <v>120</v>
      </c>
      <c r="L220" s="162"/>
      <c r="M220" s="163" t="s">
        <v>19</v>
      </c>
      <c r="N220" s="164" t="s">
        <v>41</v>
      </c>
      <c r="O220" s="62"/>
      <c r="P220" s="165">
        <f t="shared" si="21"/>
        <v>0</v>
      </c>
      <c r="Q220" s="165">
        <v>0</v>
      </c>
      <c r="R220" s="165">
        <f t="shared" si="22"/>
        <v>0</v>
      </c>
      <c r="S220" s="165">
        <v>0</v>
      </c>
      <c r="T220" s="166">
        <f t="shared" si="2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67" t="s">
        <v>146</v>
      </c>
      <c r="AT220" s="167" t="s">
        <v>116</v>
      </c>
      <c r="AU220" s="167" t="s">
        <v>70</v>
      </c>
      <c r="AY220" s="15" t="s">
        <v>121</v>
      </c>
      <c r="BE220" s="168">
        <f t="shared" si="24"/>
        <v>0</v>
      </c>
      <c r="BF220" s="168">
        <f t="shared" si="25"/>
        <v>0</v>
      </c>
      <c r="BG220" s="168">
        <f t="shared" si="26"/>
        <v>0</v>
      </c>
      <c r="BH220" s="168">
        <f t="shared" si="27"/>
        <v>0</v>
      </c>
      <c r="BI220" s="168">
        <f t="shared" si="28"/>
        <v>0</v>
      </c>
      <c r="BJ220" s="15" t="s">
        <v>77</v>
      </c>
      <c r="BK220" s="168">
        <f t="shared" si="29"/>
        <v>0</v>
      </c>
      <c r="BL220" s="15" t="s">
        <v>130</v>
      </c>
      <c r="BM220" s="167" t="s">
        <v>651</v>
      </c>
    </row>
    <row r="221" spans="1:65" s="2" customFormat="1" ht="16.5" customHeight="1">
      <c r="A221" s="32"/>
      <c r="B221" s="33"/>
      <c r="C221" s="155" t="s">
        <v>652</v>
      </c>
      <c r="D221" s="155" t="s">
        <v>116</v>
      </c>
      <c r="E221" s="156" t="s">
        <v>653</v>
      </c>
      <c r="F221" s="157" t="s">
        <v>654</v>
      </c>
      <c r="G221" s="158" t="s">
        <v>119</v>
      </c>
      <c r="H221" s="159">
        <v>1</v>
      </c>
      <c r="I221" s="160"/>
      <c r="J221" s="161">
        <f t="shared" si="20"/>
        <v>0</v>
      </c>
      <c r="K221" s="157" t="s">
        <v>120</v>
      </c>
      <c r="L221" s="162"/>
      <c r="M221" s="163" t="s">
        <v>19</v>
      </c>
      <c r="N221" s="164" t="s">
        <v>41</v>
      </c>
      <c r="O221" s="62"/>
      <c r="P221" s="165">
        <f t="shared" si="21"/>
        <v>0</v>
      </c>
      <c r="Q221" s="165">
        <v>0</v>
      </c>
      <c r="R221" s="165">
        <f t="shared" si="22"/>
        <v>0</v>
      </c>
      <c r="S221" s="165">
        <v>0</v>
      </c>
      <c r="T221" s="166">
        <f t="shared" si="2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67" t="s">
        <v>146</v>
      </c>
      <c r="AT221" s="167" t="s">
        <v>116</v>
      </c>
      <c r="AU221" s="167" t="s">
        <v>70</v>
      </c>
      <c r="AY221" s="15" t="s">
        <v>121</v>
      </c>
      <c r="BE221" s="168">
        <f t="shared" si="24"/>
        <v>0</v>
      </c>
      <c r="BF221" s="168">
        <f t="shared" si="25"/>
        <v>0</v>
      </c>
      <c r="BG221" s="168">
        <f t="shared" si="26"/>
        <v>0</v>
      </c>
      <c r="BH221" s="168">
        <f t="shared" si="27"/>
        <v>0</v>
      </c>
      <c r="BI221" s="168">
        <f t="shared" si="28"/>
        <v>0</v>
      </c>
      <c r="BJ221" s="15" t="s">
        <v>77</v>
      </c>
      <c r="BK221" s="168">
        <f t="shared" si="29"/>
        <v>0</v>
      </c>
      <c r="BL221" s="15" t="s">
        <v>130</v>
      </c>
      <c r="BM221" s="167" t="s">
        <v>655</v>
      </c>
    </row>
    <row r="222" spans="1:65" s="2" customFormat="1" ht="16.5" customHeight="1">
      <c r="A222" s="32"/>
      <c r="B222" s="33"/>
      <c r="C222" s="155" t="s">
        <v>656</v>
      </c>
      <c r="D222" s="155" t="s">
        <v>116</v>
      </c>
      <c r="E222" s="156" t="s">
        <v>657</v>
      </c>
      <c r="F222" s="157" t="s">
        <v>658</v>
      </c>
      <c r="G222" s="158" t="s">
        <v>659</v>
      </c>
      <c r="H222" s="159">
        <v>1</v>
      </c>
      <c r="I222" s="160"/>
      <c r="J222" s="161">
        <f t="shared" si="20"/>
        <v>0</v>
      </c>
      <c r="K222" s="157" t="s">
        <v>120</v>
      </c>
      <c r="L222" s="162"/>
      <c r="M222" s="163" t="s">
        <v>19</v>
      </c>
      <c r="N222" s="164" t="s">
        <v>41</v>
      </c>
      <c r="O222" s="62"/>
      <c r="P222" s="165">
        <f t="shared" si="21"/>
        <v>0</v>
      </c>
      <c r="Q222" s="165">
        <v>0</v>
      </c>
      <c r="R222" s="165">
        <f t="shared" si="22"/>
        <v>0</v>
      </c>
      <c r="S222" s="165">
        <v>0</v>
      </c>
      <c r="T222" s="166">
        <f t="shared" si="2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67" t="s">
        <v>146</v>
      </c>
      <c r="AT222" s="167" t="s">
        <v>116</v>
      </c>
      <c r="AU222" s="167" t="s">
        <v>70</v>
      </c>
      <c r="AY222" s="15" t="s">
        <v>121</v>
      </c>
      <c r="BE222" s="168">
        <f t="shared" si="24"/>
        <v>0</v>
      </c>
      <c r="BF222" s="168">
        <f t="shared" si="25"/>
        <v>0</v>
      </c>
      <c r="BG222" s="168">
        <f t="shared" si="26"/>
        <v>0</v>
      </c>
      <c r="BH222" s="168">
        <f t="shared" si="27"/>
        <v>0</v>
      </c>
      <c r="BI222" s="168">
        <f t="shared" si="28"/>
        <v>0</v>
      </c>
      <c r="BJ222" s="15" t="s">
        <v>77</v>
      </c>
      <c r="BK222" s="168">
        <f t="shared" si="29"/>
        <v>0</v>
      </c>
      <c r="BL222" s="15" t="s">
        <v>130</v>
      </c>
      <c r="BM222" s="167" t="s">
        <v>660</v>
      </c>
    </row>
    <row r="223" spans="1:65" s="2" customFormat="1" ht="24.2" customHeight="1">
      <c r="A223" s="32"/>
      <c r="B223" s="33"/>
      <c r="C223" s="155" t="s">
        <v>661</v>
      </c>
      <c r="D223" s="155" t="s">
        <v>116</v>
      </c>
      <c r="E223" s="156" t="s">
        <v>662</v>
      </c>
      <c r="F223" s="157" t="s">
        <v>663</v>
      </c>
      <c r="G223" s="158" t="s">
        <v>659</v>
      </c>
      <c r="H223" s="159">
        <v>1</v>
      </c>
      <c r="I223" s="160"/>
      <c r="J223" s="161">
        <f t="shared" si="20"/>
        <v>0</v>
      </c>
      <c r="K223" s="157" t="s">
        <v>120</v>
      </c>
      <c r="L223" s="162"/>
      <c r="M223" s="163" t="s">
        <v>19</v>
      </c>
      <c r="N223" s="164" t="s">
        <v>41</v>
      </c>
      <c r="O223" s="62"/>
      <c r="P223" s="165">
        <f t="shared" si="21"/>
        <v>0</v>
      </c>
      <c r="Q223" s="165">
        <v>0</v>
      </c>
      <c r="R223" s="165">
        <f t="shared" si="22"/>
        <v>0</v>
      </c>
      <c r="S223" s="165">
        <v>0</v>
      </c>
      <c r="T223" s="166">
        <f t="shared" si="2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7" t="s">
        <v>146</v>
      </c>
      <c r="AT223" s="167" t="s">
        <v>116</v>
      </c>
      <c r="AU223" s="167" t="s">
        <v>70</v>
      </c>
      <c r="AY223" s="15" t="s">
        <v>121</v>
      </c>
      <c r="BE223" s="168">
        <f t="shared" si="24"/>
        <v>0</v>
      </c>
      <c r="BF223" s="168">
        <f t="shared" si="25"/>
        <v>0</v>
      </c>
      <c r="BG223" s="168">
        <f t="shared" si="26"/>
        <v>0</v>
      </c>
      <c r="BH223" s="168">
        <f t="shared" si="27"/>
        <v>0</v>
      </c>
      <c r="BI223" s="168">
        <f t="shared" si="28"/>
        <v>0</v>
      </c>
      <c r="BJ223" s="15" t="s">
        <v>77</v>
      </c>
      <c r="BK223" s="168">
        <f t="shared" si="29"/>
        <v>0</v>
      </c>
      <c r="BL223" s="15" t="s">
        <v>130</v>
      </c>
      <c r="BM223" s="167" t="s">
        <v>664</v>
      </c>
    </row>
    <row r="224" spans="1:65" s="2" customFormat="1" ht="16.5" customHeight="1">
      <c r="A224" s="32"/>
      <c r="B224" s="33"/>
      <c r="C224" s="155" t="s">
        <v>665</v>
      </c>
      <c r="D224" s="155" t="s">
        <v>116</v>
      </c>
      <c r="E224" s="156" t="s">
        <v>666</v>
      </c>
      <c r="F224" s="157" t="s">
        <v>667</v>
      </c>
      <c r="G224" s="158" t="s">
        <v>659</v>
      </c>
      <c r="H224" s="159">
        <v>1</v>
      </c>
      <c r="I224" s="160"/>
      <c r="J224" s="161">
        <f t="shared" si="20"/>
        <v>0</v>
      </c>
      <c r="K224" s="157" t="s">
        <v>120</v>
      </c>
      <c r="L224" s="162"/>
      <c r="M224" s="163" t="s">
        <v>19</v>
      </c>
      <c r="N224" s="164" t="s">
        <v>41</v>
      </c>
      <c r="O224" s="62"/>
      <c r="P224" s="165">
        <f t="shared" si="21"/>
        <v>0</v>
      </c>
      <c r="Q224" s="165">
        <v>0</v>
      </c>
      <c r="R224" s="165">
        <f t="shared" si="22"/>
        <v>0</v>
      </c>
      <c r="S224" s="165">
        <v>0</v>
      </c>
      <c r="T224" s="166">
        <f t="shared" si="2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67" t="s">
        <v>146</v>
      </c>
      <c r="AT224" s="167" t="s">
        <v>116</v>
      </c>
      <c r="AU224" s="167" t="s">
        <v>70</v>
      </c>
      <c r="AY224" s="15" t="s">
        <v>121</v>
      </c>
      <c r="BE224" s="168">
        <f t="shared" si="24"/>
        <v>0</v>
      </c>
      <c r="BF224" s="168">
        <f t="shared" si="25"/>
        <v>0</v>
      </c>
      <c r="BG224" s="168">
        <f t="shared" si="26"/>
        <v>0</v>
      </c>
      <c r="BH224" s="168">
        <f t="shared" si="27"/>
        <v>0</v>
      </c>
      <c r="BI224" s="168">
        <f t="shared" si="28"/>
        <v>0</v>
      </c>
      <c r="BJ224" s="15" t="s">
        <v>77</v>
      </c>
      <c r="BK224" s="168">
        <f t="shared" si="29"/>
        <v>0</v>
      </c>
      <c r="BL224" s="15" t="s">
        <v>130</v>
      </c>
      <c r="BM224" s="167" t="s">
        <v>668</v>
      </c>
    </row>
    <row r="225" spans="1:65" s="2" customFormat="1" ht="21.75" customHeight="1">
      <c r="A225" s="32"/>
      <c r="B225" s="33"/>
      <c r="C225" s="155" t="s">
        <v>669</v>
      </c>
      <c r="D225" s="155" t="s">
        <v>116</v>
      </c>
      <c r="E225" s="156" t="s">
        <v>670</v>
      </c>
      <c r="F225" s="157" t="s">
        <v>671</v>
      </c>
      <c r="G225" s="158" t="s">
        <v>659</v>
      </c>
      <c r="H225" s="159">
        <v>1</v>
      </c>
      <c r="I225" s="160"/>
      <c r="J225" s="161">
        <f t="shared" si="20"/>
        <v>0</v>
      </c>
      <c r="K225" s="157" t="s">
        <v>120</v>
      </c>
      <c r="L225" s="162"/>
      <c r="M225" s="163" t="s">
        <v>19</v>
      </c>
      <c r="N225" s="164" t="s">
        <v>41</v>
      </c>
      <c r="O225" s="62"/>
      <c r="P225" s="165">
        <f t="shared" si="21"/>
        <v>0</v>
      </c>
      <c r="Q225" s="165">
        <v>0</v>
      </c>
      <c r="R225" s="165">
        <f t="shared" si="22"/>
        <v>0</v>
      </c>
      <c r="S225" s="165">
        <v>0</v>
      </c>
      <c r="T225" s="166">
        <f t="shared" si="2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67" t="s">
        <v>146</v>
      </c>
      <c r="AT225" s="167" t="s">
        <v>116</v>
      </c>
      <c r="AU225" s="167" t="s">
        <v>70</v>
      </c>
      <c r="AY225" s="15" t="s">
        <v>121</v>
      </c>
      <c r="BE225" s="168">
        <f t="shared" si="24"/>
        <v>0</v>
      </c>
      <c r="BF225" s="168">
        <f t="shared" si="25"/>
        <v>0</v>
      </c>
      <c r="BG225" s="168">
        <f t="shared" si="26"/>
        <v>0</v>
      </c>
      <c r="BH225" s="168">
        <f t="shared" si="27"/>
        <v>0</v>
      </c>
      <c r="BI225" s="168">
        <f t="shared" si="28"/>
        <v>0</v>
      </c>
      <c r="BJ225" s="15" t="s">
        <v>77</v>
      </c>
      <c r="BK225" s="168">
        <f t="shared" si="29"/>
        <v>0</v>
      </c>
      <c r="BL225" s="15" t="s">
        <v>130</v>
      </c>
      <c r="BM225" s="167" t="s">
        <v>672</v>
      </c>
    </row>
    <row r="226" spans="1:65" s="2" customFormat="1" ht="21.75" customHeight="1">
      <c r="A226" s="32"/>
      <c r="B226" s="33"/>
      <c r="C226" s="155" t="s">
        <v>673</v>
      </c>
      <c r="D226" s="155" t="s">
        <v>116</v>
      </c>
      <c r="E226" s="156" t="s">
        <v>674</v>
      </c>
      <c r="F226" s="157" t="s">
        <v>675</v>
      </c>
      <c r="G226" s="158" t="s">
        <v>659</v>
      </c>
      <c r="H226" s="159">
        <v>1</v>
      </c>
      <c r="I226" s="160"/>
      <c r="J226" s="161">
        <f t="shared" si="20"/>
        <v>0</v>
      </c>
      <c r="K226" s="157" t="s">
        <v>120</v>
      </c>
      <c r="L226" s="162"/>
      <c r="M226" s="163" t="s">
        <v>19</v>
      </c>
      <c r="N226" s="164" t="s">
        <v>41</v>
      </c>
      <c r="O226" s="62"/>
      <c r="P226" s="165">
        <f t="shared" si="21"/>
        <v>0</v>
      </c>
      <c r="Q226" s="165">
        <v>0</v>
      </c>
      <c r="R226" s="165">
        <f t="shared" si="22"/>
        <v>0</v>
      </c>
      <c r="S226" s="165">
        <v>0</v>
      </c>
      <c r="T226" s="166">
        <f t="shared" si="2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67" t="s">
        <v>146</v>
      </c>
      <c r="AT226" s="167" t="s">
        <v>116</v>
      </c>
      <c r="AU226" s="167" t="s">
        <v>70</v>
      </c>
      <c r="AY226" s="15" t="s">
        <v>121</v>
      </c>
      <c r="BE226" s="168">
        <f t="shared" si="24"/>
        <v>0</v>
      </c>
      <c r="BF226" s="168">
        <f t="shared" si="25"/>
        <v>0</v>
      </c>
      <c r="BG226" s="168">
        <f t="shared" si="26"/>
        <v>0</v>
      </c>
      <c r="BH226" s="168">
        <f t="shared" si="27"/>
        <v>0</v>
      </c>
      <c r="BI226" s="168">
        <f t="shared" si="28"/>
        <v>0</v>
      </c>
      <c r="BJ226" s="15" t="s">
        <v>77</v>
      </c>
      <c r="BK226" s="168">
        <f t="shared" si="29"/>
        <v>0</v>
      </c>
      <c r="BL226" s="15" t="s">
        <v>130</v>
      </c>
      <c r="BM226" s="167" t="s">
        <v>676</v>
      </c>
    </row>
    <row r="227" spans="1:65" s="2" customFormat="1" ht="21.75" customHeight="1">
      <c r="A227" s="32"/>
      <c r="B227" s="33"/>
      <c r="C227" s="155" t="s">
        <v>677</v>
      </c>
      <c r="D227" s="155" t="s">
        <v>116</v>
      </c>
      <c r="E227" s="156" t="s">
        <v>678</v>
      </c>
      <c r="F227" s="157" t="s">
        <v>679</v>
      </c>
      <c r="G227" s="158" t="s">
        <v>659</v>
      </c>
      <c r="H227" s="159">
        <v>1</v>
      </c>
      <c r="I227" s="160"/>
      <c r="J227" s="161">
        <f t="shared" si="20"/>
        <v>0</v>
      </c>
      <c r="K227" s="157" t="s">
        <v>120</v>
      </c>
      <c r="L227" s="162"/>
      <c r="M227" s="163" t="s">
        <v>19</v>
      </c>
      <c r="N227" s="164" t="s">
        <v>41</v>
      </c>
      <c r="O227" s="62"/>
      <c r="P227" s="165">
        <f t="shared" si="21"/>
        <v>0</v>
      </c>
      <c r="Q227" s="165">
        <v>0</v>
      </c>
      <c r="R227" s="165">
        <f t="shared" si="22"/>
        <v>0</v>
      </c>
      <c r="S227" s="165">
        <v>0</v>
      </c>
      <c r="T227" s="166">
        <f t="shared" si="2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67" t="s">
        <v>146</v>
      </c>
      <c r="AT227" s="167" t="s">
        <v>116</v>
      </c>
      <c r="AU227" s="167" t="s">
        <v>70</v>
      </c>
      <c r="AY227" s="15" t="s">
        <v>121</v>
      </c>
      <c r="BE227" s="168">
        <f t="shared" si="24"/>
        <v>0</v>
      </c>
      <c r="BF227" s="168">
        <f t="shared" si="25"/>
        <v>0</v>
      </c>
      <c r="BG227" s="168">
        <f t="shared" si="26"/>
        <v>0</v>
      </c>
      <c r="BH227" s="168">
        <f t="shared" si="27"/>
        <v>0</v>
      </c>
      <c r="BI227" s="168">
        <f t="shared" si="28"/>
        <v>0</v>
      </c>
      <c r="BJ227" s="15" t="s">
        <v>77</v>
      </c>
      <c r="BK227" s="168">
        <f t="shared" si="29"/>
        <v>0</v>
      </c>
      <c r="BL227" s="15" t="s">
        <v>130</v>
      </c>
      <c r="BM227" s="167" t="s">
        <v>680</v>
      </c>
    </row>
    <row r="228" spans="1:65" s="2" customFormat="1" ht="24.2" customHeight="1">
      <c r="A228" s="32"/>
      <c r="B228" s="33"/>
      <c r="C228" s="155" t="s">
        <v>681</v>
      </c>
      <c r="D228" s="155" t="s">
        <v>116</v>
      </c>
      <c r="E228" s="156" t="s">
        <v>682</v>
      </c>
      <c r="F228" s="157" t="s">
        <v>683</v>
      </c>
      <c r="G228" s="158" t="s">
        <v>659</v>
      </c>
      <c r="H228" s="159">
        <v>1</v>
      </c>
      <c r="I228" s="160"/>
      <c r="J228" s="161">
        <f t="shared" si="20"/>
        <v>0</v>
      </c>
      <c r="K228" s="157" t="s">
        <v>120</v>
      </c>
      <c r="L228" s="162"/>
      <c r="M228" s="163" t="s">
        <v>19</v>
      </c>
      <c r="N228" s="164" t="s">
        <v>41</v>
      </c>
      <c r="O228" s="62"/>
      <c r="P228" s="165">
        <f t="shared" si="21"/>
        <v>0</v>
      </c>
      <c r="Q228" s="165">
        <v>0</v>
      </c>
      <c r="R228" s="165">
        <f t="shared" si="22"/>
        <v>0</v>
      </c>
      <c r="S228" s="165">
        <v>0</v>
      </c>
      <c r="T228" s="166">
        <f t="shared" si="2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67" t="s">
        <v>79</v>
      </c>
      <c r="AT228" s="167" t="s">
        <v>116</v>
      </c>
      <c r="AU228" s="167" t="s">
        <v>70</v>
      </c>
      <c r="AY228" s="15" t="s">
        <v>121</v>
      </c>
      <c r="BE228" s="168">
        <f t="shared" si="24"/>
        <v>0</v>
      </c>
      <c r="BF228" s="168">
        <f t="shared" si="25"/>
        <v>0</v>
      </c>
      <c r="BG228" s="168">
        <f t="shared" si="26"/>
        <v>0</v>
      </c>
      <c r="BH228" s="168">
        <f t="shared" si="27"/>
        <v>0</v>
      </c>
      <c r="BI228" s="168">
        <f t="shared" si="28"/>
        <v>0</v>
      </c>
      <c r="BJ228" s="15" t="s">
        <v>77</v>
      </c>
      <c r="BK228" s="168">
        <f t="shared" si="29"/>
        <v>0</v>
      </c>
      <c r="BL228" s="15" t="s">
        <v>77</v>
      </c>
      <c r="BM228" s="167" t="s">
        <v>684</v>
      </c>
    </row>
    <row r="229" spans="1:65" s="2" customFormat="1" ht="24.2" customHeight="1">
      <c r="A229" s="32"/>
      <c r="B229" s="33"/>
      <c r="C229" s="155" t="s">
        <v>685</v>
      </c>
      <c r="D229" s="155" t="s">
        <v>116</v>
      </c>
      <c r="E229" s="156" t="s">
        <v>686</v>
      </c>
      <c r="F229" s="157" t="s">
        <v>687</v>
      </c>
      <c r="G229" s="158" t="s">
        <v>659</v>
      </c>
      <c r="H229" s="159">
        <v>1</v>
      </c>
      <c r="I229" s="160"/>
      <c r="J229" s="161">
        <f t="shared" si="20"/>
        <v>0</v>
      </c>
      <c r="K229" s="157" t="s">
        <v>120</v>
      </c>
      <c r="L229" s="162"/>
      <c r="M229" s="163" t="s">
        <v>19</v>
      </c>
      <c r="N229" s="164" t="s">
        <v>41</v>
      </c>
      <c r="O229" s="62"/>
      <c r="P229" s="165">
        <f t="shared" si="21"/>
        <v>0</v>
      </c>
      <c r="Q229" s="165">
        <v>0</v>
      </c>
      <c r="R229" s="165">
        <f t="shared" si="22"/>
        <v>0</v>
      </c>
      <c r="S229" s="165">
        <v>0</v>
      </c>
      <c r="T229" s="166">
        <f t="shared" si="2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7" t="s">
        <v>79</v>
      </c>
      <c r="AT229" s="167" t="s">
        <v>116</v>
      </c>
      <c r="AU229" s="167" t="s">
        <v>70</v>
      </c>
      <c r="AY229" s="15" t="s">
        <v>121</v>
      </c>
      <c r="BE229" s="168">
        <f t="shared" si="24"/>
        <v>0</v>
      </c>
      <c r="BF229" s="168">
        <f t="shared" si="25"/>
        <v>0</v>
      </c>
      <c r="BG229" s="168">
        <f t="shared" si="26"/>
        <v>0</v>
      </c>
      <c r="BH229" s="168">
        <f t="shared" si="27"/>
        <v>0</v>
      </c>
      <c r="BI229" s="168">
        <f t="shared" si="28"/>
        <v>0</v>
      </c>
      <c r="BJ229" s="15" t="s">
        <v>77</v>
      </c>
      <c r="BK229" s="168">
        <f t="shared" si="29"/>
        <v>0</v>
      </c>
      <c r="BL229" s="15" t="s">
        <v>77</v>
      </c>
      <c r="BM229" s="167" t="s">
        <v>688</v>
      </c>
    </row>
    <row r="230" spans="1:65" s="2" customFormat="1" ht="24.2" customHeight="1">
      <c r="A230" s="32"/>
      <c r="B230" s="33"/>
      <c r="C230" s="155" t="s">
        <v>689</v>
      </c>
      <c r="D230" s="155" t="s">
        <v>116</v>
      </c>
      <c r="E230" s="156" t="s">
        <v>690</v>
      </c>
      <c r="F230" s="157" t="s">
        <v>691</v>
      </c>
      <c r="G230" s="158" t="s">
        <v>659</v>
      </c>
      <c r="H230" s="159">
        <v>1</v>
      </c>
      <c r="I230" s="160"/>
      <c r="J230" s="161">
        <f t="shared" si="20"/>
        <v>0</v>
      </c>
      <c r="K230" s="157" t="s">
        <v>120</v>
      </c>
      <c r="L230" s="162"/>
      <c r="M230" s="163" t="s">
        <v>19</v>
      </c>
      <c r="N230" s="164" t="s">
        <v>41</v>
      </c>
      <c r="O230" s="62"/>
      <c r="P230" s="165">
        <f t="shared" si="21"/>
        <v>0</v>
      </c>
      <c r="Q230" s="165">
        <v>0</v>
      </c>
      <c r="R230" s="165">
        <f t="shared" si="22"/>
        <v>0</v>
      </c>
      <c r="S230" s="165">
        <v>0</v>
      </c>
      <c r="T230" s="166">
        <f t="shared" si="2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67" t="s">
        <v>79</v>
      </c>
      <c r="AT230" s="167" t="s">
        <v>116</v>
      </c>
      <c r="AU230" s="167" t="s">
        <v>70</v>
      </c>
      <c r="AY230" s="15" t="s">
        <v>121</v>
      </c>
      <c r="BE230" s="168">
        <f t="shared" si="24"/>
        <v>0</v>
      </c>
      <c r="BF230" s="168">
        <f t="shared" si="25"/>
        <v>0</v>
      </c>
      <c r="BG230" s="168">
        <f t="shared" si="26"/>
        <v>0</v>
      </c>
      <c r="BH230" s="168">
        <f t="shared" si="27"/>
        <v>0</v>
      </c>
      <c r="BI230" s="168">
        <f t="shared" si="28"/>
        <v>0</v>
      </c>
      <c r="BJ230" s="15" t="s">
        <v>77</v>
      </c>
      <c r="BK230" s="168">
        <f t="shared" si="29"/>
        <v>0</v>
      </c>
      <c r="BL230" s="15" t="s">
        <v>77</v>
      </c>
      <c r="BM230" s="167" t="s">
        <v>692</v>
      </c>
    </row>
    <row r="231" spans="1:65" s="2" customFormat="1" ht="24.2" customHeight="1">
      <c r="A231" s="32"/>
      <c r="B231" s="33"/>
      <c r="C231" s="155" t="s">
        <v>693</v>
      </c>
      <c r="D231" s="155" t="s">
        <v>116</v>
      </c>
      <c r="E231" s="156" t="s">
        <v>694</v>
      </c>
      <c r="F231" s="157" t="s">
        <v>695</v>
      </c>
      <c r="G231" s="158" t="s">
        <v>659</v>
      </c>
      <c r="H231" s="159">
        <v>1</v>
      </c>
      <c r="I231" s="160"/>
      <c r="J231" s="161">
        <f t="shared" si="20"/>
        <v>0</v>
      </c>
      <c r="K231" s="157" t="s">
        <v>120</v>
      </c>
      <c r="L231" s="162"/>
      <c r="M231" s="163" t="s">
        <v>19</v>
      </c>
      <c r="N231" s="164" t="s">
        <v>41</v>
      </c>
      <c r="O231" s="62"/>
      <c r="P231" s="165">
        <f t="shared" si="21"/>
        <v>0</v>
      </c>
      <c r="Q231" s="165">
        <v>0</v>
      </c>
      <c r="R231" s="165">
        <f t="shared" si="22"/>
        <v>0</v>
      </c>
      <c r="S231" s="165">
        <v>0</v>
      </c>
      <c r="T231" s="166">
        <f t="shared" si="2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67" t="s">
        <v>79</v>
      </c>
      <c r="AT231" s="167" t="s">
        <v>116</v>
      </c>
      <c r="AU231" s="167" t="s">
        <v>70</v>
      </c>
      <c r="AY231" s="15" t="s">
        <v>121</v>
      </c>
      <c r="BE231" s="168">
        <f t="shared" si="24"/>
        <v>0</v>
      </c>
      <c r="BF231" s="168">
        <f t="shared" si="25"/>
        <v>0</v>
      </c>
      <c r="BG231" s="168">
        <f t="shared" si="26"/>
        <v>0</v>
      </c>
      <c r="BH231" s="168">
        <f t="shared" si="27"/>
        <v>0</v>
      </c>
      <c r="BI231" s="168">
        <f t="shared" si="28"/>
        <v>0</v>
      </c>
      <c r="BJ231" s="15" t="s">
        <v>77</v>
      </c>
      <c r="BK231" s="168">
        <f t="shared" si="29"/>
        <v>0</v>
      </c>
      <c r="BL231" s="15" t="s">
        <v>77</v>
      </c>
      <c r="BM231" s="167" t="s">
        <v>696</v>
      </c>
    </row>
    <row r="232" spans="1:65" s="2" customFormat="1" ht="24.2" customHeight="1">
      <c r="A232" s="32"/>
      <c r="B232" s="33"/>
      <c r="C232" s="155" t="s">
        <v>697</v>
      </c>
      <c r="D232" s="155" t="s">
        <v>116</v>
      </c>
      <c r="E232" s="156" t="s">
        <v>698</v>
      </c>
      <c r="F232" s="157" t="s">
        <v>699</v>
      </c>
      <c r="G232" s="158" t="s">
        <v>659</v>
      </c>
      <c r="H232" s="159">
        <v>1</v>
      </c>
      <c r="I232" s="160"/>
      <c r="J232" s="161">
        <f t="shared" si="20"/>
        <v>0</v>
      </c>
      <c r="K232" s="157" t="s">
        <v>120</v>
      </c>
      <c r="L232" s="162"/>
      <c r="M232" s="163" t="s">
        <v>19</v>
      </c>
      <c r="N232" s="164" t="s">
        <v>41</v>
      </c>
      <c r="O232" s="62"/>
      <c r="P232" s="165">
        <f t="shared" si="21"/>
        <v>0</v>
      </c>
      <c r="Q232" s="165">
        <v>0</v>
      </c>
      <c r="R232" s="165">
        <f t="shared" si="22"/>
        <v>0</v>
      </c>
      <c r="S232" s="165">
        <v>0</v>
      </c>
      <c r="T232" s="166">
        <f t="shared" si="2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67" t="s">
        <v>79</v>
      </c>
      <c r="AT232" s="167" t="s">
        <v>116</v>
      </c>
      <c r="AU232" s="167" t="s">
        <v>70</v>
      </c>
      <c r="AY232" s="15" t="s">
        <v>121</v>
      </c>
      <c r="BE232" s="168">
        <f t="shared" si="24"/>
        <v>0</v>
      </c>
      <c r="BF232" s="168">
        <f t="shared" si="25"/>
        <v>0</v>
      </c>
      <c r="BG232" s="168">
        <f t="shared" si="26"/>
        <v>0</v>
      </c>
      <c r="BH232" s="168">
        <f t="shared" si="27"/>
        <v>0</v>
      </c>
      <c r="BI232" s="168">
        <f t="shared" si="28"/>
        <v>0</v>
      </c>
      <c r="BJ232" s="15" t="s">
        <v>77</v>
      </c>
      <c r="BK232" s="168">
        <f t="shared" si="29"/>
        <v>0</v>
      </c>
      <c r="BL232" s="15" t="s">
        <v>77</v>
      </c>
      <c r="BM232" s="167" t="s">
        <v>700</v>
      </c>
    </row>
    <row r="233" spans="1:65" s="2" customFormat="1" ht="24.2" customHeight="1">
      <c r="A233" s="32"/>
      <c r="B233" s="33"/>
      <c r="C233" s="155" t="s">
        <v>701</v>
      </c>
      <c r="D233" s="155" t="s">
        <v>116</v>
      </c>
      <c r="E233" s="156" t="s">
        <v>702</v>
      </c>
      <c r="F233" s="157" t="s">
        <v>703</v>
      </c>
      <c r="G233" s="158" t="s">
        <v>659</v>
      </c>
      <c r="H233" s="159">
        <v>1</v>
      </c>
      <c r="I233" s="160"/>
      <c r="J233" s="161">
        <f t="shared" si="20"/>
        <v>0</v>
      </c>
      <c r="K233" s="157" t="s">
        <v>120</v>
      </c>
      <c r="L233" s="162"/>
      <c r="M233" s="163" t="s">
        <v>19</v>
      </c>
      <c r="N233" s="164" t="s">
        <v>41</v>
      </c>
      <c r="O233" s="62"/>
      <c r="P233" s="165">
        <f t="shared" si="21"/>
        <v>0</v>
      </c>
      <c r="Q233" s="165">
        <v>0</v>
      </c>
      <c r="R233" s="165">
        <f t="shared" si="22"/>
        <v>0</v>
      </c>
      <c r="S233" s="165">
        <v>0</v>
      </c>
      <c r="T233" s="166">
        <f t="shared" si="2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67" t="s">
        <v>146</v>
      </c>
      <c r="AT233" s="167" t="s">
        <v>116</v>
      </c>
      <c r="AU233" s="167" t="s">
        <v>70</v>
      </c>
      <c r="AY233" s="15" t="s">
        <v>121</v>
      </c>
      <c r="BE233" s="168">
        <f t="shared" si="24"/>
        <v>0</v>
      </c>
      <c r="BF233" s="168">
        <f t="shared" si="25"/>
        <v>0</v>
      </c>
      <c r="BG233" s="168">
        <f t="shared" si="26"/>
        <v>0</v>
      </c>
      <c r="BH233" s="168">
        <f t="shared" si="27"/>
        <v>0</v>
      </c>
      <c r="BI233" s="168">
        <f t="shared" si="28"/>
        <v>0</v>
      </c>
      <c r="BJ233" s="15" t="s">
        <v>77</v>
      </c>
      <c r="BK233" s="168">
        <f t="shared" si="29"/>
        <v>0</v>
      </c>
      <c r="BL233" s="15" t="s">
        <v>130</v>
      </c>
      <c r="BM233" s="167" t="s">
        <v>704</v>
      </c>
    </row>
    <row r="234" spans="1:65" s="2" customFormat="1" ht="24.2" customHeight="1">
      <c r="A234" s="32"/>
      <c r="B234" s="33"/>
      <c r="C234" s="155" t="s">
        <v>705</v>
      </c>
      <c r="D234" s="155" t="s">
        <v>116</v>
      </c>
      <c r="E234" s="156" t="s">
        <v>706</v>
      </c>
      <c r="F234" s="157" t="s">
        <v>707</v>
      </c>
      <c r="G234" s="158" t="s">
        <v>659</v>
      </c>
      <c r="H234" s="159">
        <v>1</v>
      </c>
      <c r="I234" s="160"/>
      <c r="J234" s="161">
        <f t="shared" si="20"/>
        <v>0</v>
      </c>
      <c r="K234" s="157" t="s">
        <v>120</v>
      </c>
      <c r="L234" s="162"/>
      <c r="M234" s="163" t="s">
        <v>19</v>
      </c>
      <c r="N234" s="164" t="s">
        <v>41</v>
      </c>
      <c r="O234" s="62"/>
      <c r="P234" s="165">
        <f t="shared" si="21"/>
        <v>0</v>
      </c>
      <c r="Q234" s="165">
        <v>0</v>
      </c>
      <c r="R234" s="165">
        <f t="shared" si="22"/>
        <v>0</v>
      </c>
      <c r="S234" s="165">
        <v>0</v>
      </c>
      <c r="T234" s="166">
        <f t="shared" si="2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67" t="s">
        <v>79</v>
      </c>
      <c r="AT234" s="167" t="s">
        <v>116</v>
      </c>
      <c r="AU234" s="167" t="s">
        <v>70</v>
      </c>
      <c r="AY234" s="15" t="s">
        <v>121</v>
      </c>
      <c r="BE234" s="168">
        <f t="shared" si="24"/>
        <v>0</v>
      </c>
      <c r="BF234" s="168">
        <f t="shared" si="25"/>
        <v>0</v>
      </c>
      <c r="BG234" s="168">
        <f t="shared" si="26"/>
        <v>0</v>
      </c>
      <c r="BH234" s="168">
        <f t="shared" si="27"/>
        <v>0</v>
      </c>
      <c r="BI234" s="168">
        <f t="shared" si="28"/>
        <v>0</v>
      </c>
      <c r="BJ234" s="15" t="s">
        <v>77</v>
      </c>
      <c r="BK234" s="168">
        <f t="shared" si="29"/>
        <v>0</v>
      </c>
      <c r="BL234" s="15" t="s">
        <v>77</v>
      </c>
      <c r="BM234" s="167" t="s">
        <v>708</v>
      </c>
    </row>
    <row r="235" spans="1:65" s="2" customFormat="1" ht="24.2" customHeight="1">
      <c r="A235" s="32"/>
      <c r="B235" s="33"/>
      <c r="C235" s="155" t="s">
        <v>709</v>
      </c>
      <c r="D235" s="155" t="s">
        <v>116</v>
      </c>
      <c r="E235" s="156" t="s">
        <v>710</v>
      </c>
      <c r="F235" s="157" t="s">
        <v>711</v>
      </c>
      <c r="G235" s="158" t="s">
        <v>659</v>
      </c>
      <c r="H235" s="159">
        <v>1</v>
      </c>
      <c r="I235" s="160"/>
      <c r="J235" s="161">
        <f t="shared" si="20"/>
        <v>0</v>
      </c>
      <c r="K235" s="157" t="s">
        <v>120</v>
      </c>
      <c r="L235" s="162"/>
      <c r="M235" s="163" t="s">
        <v>19</v>
      </c>
      <c r="N235" s="164" t="s">
        <v>41</v>
      </c>
      <c r="O235" s="62"/>
      <c r="P235" s="165">
        <f t="shared" si="21"/>
        <v>0</v>
      </c>
      <c r="Q235" s="165">
        <v>0</v>
      </c>
      <c r="R235" s="165">
        <f t="shared" si="22"/>
        <v>0</v>
      </c>
      <c r="S235" s="165">
        <v>0</v>
      </c>
      <c r="T235" s="166">
        <f t="shared" si="2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67" t="s">
        <v>79</v>
      </c>
      <c r="AT235" s="167" t="s">
        <v>116</v>
      </c>
      <c r="AU235" s="167" t="s">
        <v>70</v>
      </c>
      <c r="AY235" s="15" t="s">
        <v>121</v>
      </c>
      <c r="BE235" s="168">
        <f t="shared" si="24"/>
        <v>0</v>
      </c>
      <c r="BF235" s="168">
        <f t="shared" si="25"/>
        <v>0</v>
      </c>
      <c r="BG235" s="168">
        <f t="shared" si="26"/>
        <v>0</v>
      </c>
      <c r="BH235" s="168">
        <f t="shared" si="27"/>
        <v>0</v>
      </c>
      <c r="BI235" s="168">
        <f t="shared" si="28"/>
        <v>0</v>
      </c>
      <c r="BJ235" s="15" t="s">
        <v>77</v>
      </c>
      <c r="BK235" s="168">
        <f t="shared" si="29"/>
        <v>0</v>
      </c>
      <c r="BL235" s="15" t="s">
        <v>77</v>
      </c>
      <c r="BM235" s="167" t="s">
        <v>712</v>
      </c>
    </row>
    <row r="236" spans="1:65" s="2" customFormat="1" ht="24.2" customHeight="1">
      <c r="A236" s="32"/>
      <c r="B236" s="33"/>
      <c r="C236" s="155" t="s">
        <v>713</v>
      </c>
      <c r="D236" s="155" t="s">
        <v>116</v>
      </c>
      <c r="E236" s="156" t="s">
        <v>714</v>
      </c>
      <c r="F236" s="157" t="s">
        <v>715</v>
      </c>
      <c r="G236" s="158" t="s">
        <v>659</v>
      </c>
      <c r="H236" s="159">
        <v>1</v>
      </c>
      <c r="I236" s="160"/>
      <c r="J236" s="161">
        <f t="shared" si="20"/>
        <v>0</v>
      </c>
      <c r="K236" s="157" t="s">
        <v>120</v>
      </c>
      <c r="L236" s="162"/>
      <c r="M236" s="163" t="s">
        <v>19</v>
      </c>
      <c r="N236" s="164" t="s">
        <v>41</v>
      </c>
      <c r="O236" s="62"/>
      <c r="P236" s="165">
        <f t="shared" si="21"/>
        <v>0</v>
      </c>
      <c r="Q236" s="165">
        <v>0</v>
      </c>
      <c r="R236" s="165">
        <f t="shared" si="22"/>
        <v>0</v>
      </c>
      <c r="S236" s="165">
        <v>0</v>
      </c>
      <c r="T236" s="166">
        <f t="shared" si="2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67" t="s">
        <v>79</v>
      </c>
      <c r="AT236" s="167" t="s">
        <v>116</v>
      </c>
      <c r="AU236" s="167" t="s">
        <v>70</v>
      </c>
      <c r="AY236" s="15" t="s">
        <v>121</v>
      </c>
      <c r="BE236" s="168">
        <f t="shared" si="24"/>
        <v>0</v>
      </c>
      <c r="BF236" s="168">
        <f t="shared" si="25"/>
        <v>0</v>
      </c>
      <c r="BG236" s="168">
        <f t="shared" si="26"/>
        <v>0</v>
      </c>
      <c r="BH236" s="168">
        <f t="shared" si="27"/>
        <v>0</v>
      </c>
      <c r="BI236" s="168">
        <f t="shared" si="28"/>
        <v>0</v>
      </c>
      <c r="BJ236" s="15" t="s">
        <v>77</v>
      </c>
      <c r="BK236" s="168">
        <f t="shared" si="29"/>
        <v>0</v>
      </c>
      <c r="BL236" s="15" t="s">
        <v>77</v>
      </c>
      <c r="BM236" s="167" t="s">
        <v>716</v>
      </c>
    </row>
    <row r="237" spans="1:65" s="2" customFormat="1" ht="24.2" customHeight="1">
      <c r="A237" s="32"/>
      <c r="B237" s="33"/>
      <c r="C237" s="155" t="s">
        <v>717</v>
      </c>
      <c r="D237" s="155" t="s">
        <v>116</v>
      </c>
      <c r="E237" s="156" t="s">
        <v>718</v>
      </c>
      <c r="F237" s="157" t="s">
        <v>719</v>
      </c>
      <c r="G237" s="158" t="s">
        <v>659</v>
      </c>
      <c r="H237" s="159">
        <v>1</v>
      </c>
      <c r="I237" s="160"/>
      <c r="J237" s="161">
        <f t="shared" si="20"/>
        <v>0</v>
      </c>
      <c r="K237" s="157" t="s">
        <v>120</v>
      </c>
      <c r="L237" s="162"/>
      <c r="M237" s="163" t="s">
        <v>19</v>
      </c>
      <c r="N237" s="164" t="s">
        <v>41</v>
      </c>
      <c r="O237" s="62"/>
      <c r="P237" s="165">
        <f t="shared" si="21"/>
        <v>0</v>
      </c>
      <c r="Q237" s="165">
        <v>0</v>
      </c>
      <c r="R237" s="165">
        <f t="shared" si="22"/>
        <v>0</v>
      </c>
      <c r="S237" s="165">
        <v>0</v>
      </c>
      <c r="T237" s="166">
        <f t="shared" si="2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67" t="s">
        <v>79</v>
      </c>
      <c r="AT237" s="167" t="s">
        <v>116</v>
      </c>
      <c r="AU237" s="167" t="s">
        <v>70</v>
      </c>
      <c r="AY237" s="15" t="s">
        <v>121</v>
      </c>
      <c r="BE237" s="168">
        <f t="shared" si="24"/>
        <v>0</v>
      </c>
      <c r="BF237" s="168">
        <f t="shared" si="25"/>
        <v>0</v>
      </c>
      <c r="BG237" s="168">
        <f t="shared" si="26"/>
        <v>0</v>
      </c>
      <c r="BH237" s="168">
        <f t="shared" si="27"/>
        <v>0</v>
      </c>
      <c r="BI237" s="168">
        <f t="shared" si="28"/>
        <v>0</v>
      </c>
      <c r="BJ237" s="15" t="s">
        <v>77</v>
      </c>
      <c r="BK237" s="168">
        <f t="shared" si="29"/>
        <v>0</v>
      </c>
      <c r="BL237" s="15" t="s">
        <v>77</v>
      </c>
      <c r="BM237" s="167" t="s">
        <v>720</v>
      </c>
    </row>
    <row r="238" spans="1:65" s="2" customFormat="1" ht="16.5" customHeight="1">
      <c r="A238" s="32"/>
      <c r="B238" s="33"/>
      <c r="C238" s="155" t="s">
        <v>721</v>
      </c>
      <c r="D238" s="155" t="s">
        <v>116</v>
      </c>
      <c r="E238" s="156" t="s">
        <v>722</v>
      </c>
      <c r="F238" s="157" t="s">
        <v>723</v>
      </c>
      <c r="G238" s="158" t="s">
        <v>659</v>
      </c>
      <c r="H238" s="159">
        <v>1</v>
      </c>
      <c r="I238" s="160"/>
      <c r="J238" s="161">
        <f t="shared" si="20"/>
        <v>0</v>
      </c>
      <c r="K238" s="157" t="s">
        <v>120</v>
      </c>
      <c r="L238" s="162"/>
      <c r="M238" s="163" t="s">
        <v>19</v>
      </c>
      <c r="N238" s="164" t="s">
        <v>41</v>
      </c>
      <c r="O238" s="62"/>
      <c r="P238" s="165">
        <f t="shared" si="21"/>
        <v>0</v>
      </c>
      <c r="Q238" s="165">
        <v>0</v>
      </c>
      <c r="R238" s="165">
        <f t="shared" si="22"/>
        <v>0</v>
      </c>
      <c r="S238" s="165">
        <v>0</v>
      </c>
      <c r="T238" s="166">
        <f t="shared" si="2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67" t="s">
        <v>79</v>
      </c>
      <c r="AT238" s="167" t="s">
        <v>116</v>
      </c>
      <c r="AU238" s="167" t="s">
        <v>70</v>
      </c>
      <c r="AY238" s="15" t="s">
        <v>121</v>
      </c>
      <c r="BE238" s="168">
        <f t="shared" si="24"/>
        <v>0</v>
      </c>
      <c r="BF238" s="168">
        <f t="shared" si="25"/>
        <v>0</v>
      </c>
      <c r="BG238" s="168">
        <f t="shared" si="26"/>
        <v>0</v>
      </c>
      <c r="BH238" s="168">
        <f t="shared" si="27"/>
        <v>0</v>
      </c>
      <c r="BI238" s="168">
        <f t="shared" si="28"/>
        <v>0</v>
      </c>
      <c r="BJ238" s="15" t="s">
        <v>77</v>
      </c>
      <c r="BK238" s="168">
        <f t="shared" si="29"/>
        <v>0</v>
      </c>
      <c r="BL238" s="15" t="s">
        <v>77</v>
      </c>
      <c r="BM238" s="167" t="s">
        <v>724</v>
      </c>
    </row>
    <row r="239" spans="1:65" s="2" customFormat="1" ht="16.5" customHeight="1">
      <c r="A239" s="32"/>
      <c r="B239" s="33"/>
      <c r="C239" s="155" t="s">
        <v>725</v>
      </c>
      <c r="D239" s="155" t="s">
        <v>116</v>
      </c>
      <c r="E239" s="156" t="s">
        <v>726</v>
      </c>
      <c r="F239" s="157" t="s">
        <v>727</v>
      </c>
      <c r="G239" s="158" t="s">
        <v>659</v>
      </c>
      <c r="H239" s="159">
        <v>1</v>
      </c>
      <c r="I239" s="160"/>
      <c r="J239" s="161">
        <f t="shared" si="20"/>
        <v>0</v>
      </c>
      <c r="K239" s="157" t="s">
        <v>120</v>
      </c>
      <c r="L239" s="162"/>
      <c r="M239" s="163" t="s">
        <v>19</v>
      </c>
      <c r="N239" s="164" t="s">
        <v>41</v>
      </c>
      <c r="O239" s="62"/>
      <c r="P239" s="165">
        <f t="shared" si="21"/>
        <v>0</v>
      </c>
      <c r="Q239" s="165">
        <v>0</v>
      </c>
      <c r="R239" s="165">
        <f t="shared" si="22"/>
        <v>0</v>
      </c>
      <c r="S239" s="165">
        <v>0</v>
      </c>
      <c r="T239" s="166">
        <f t="shared" si="2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7" t="s">
        <v>79</v>
      </c>
      <c r="AT239" s="167" t="s">
        <v>116</v>
      </c>
      <c r="AU239" s="167" t="s">
        <v>70</v>
      </c>
      <c r="AY239" s="15" t="s">
        <v>121</v>
      </c>
      <c r="BE239" s="168">
        <f t="shared" si="24"/>
        <v>0</v>
      </c>
      <c r="BF239" s="168">
        <f t="shared" si="25"/>
        <v>0</v>
      </c>
      <c r="BG239" s="168">
        <f t="shared" si="26"/>
        <v>0</v>
      </c>
      <c r="BH239" s="168">
        <f t="shared" si="27"/>
        <v>0</v>
      </c>
      <c r="BI239" s="168">
        <f t="shared" si="28"/>
        <v>0</v>
      </c>
      <c r="BJ239" s="15" t="s">
        <v>77</v>
      </c>
      <c r="BK239" s="168">
        <f t="shared" si="29"/>
        <v>0</v>
      </c>
      <c r="BL239" s="15" t="s">
        <v>77</v>
      </c>
      <c r="BM239" s="167" t="s">
        <v>728</v>
      </c>
    </row>
    <row r="240" spans="1:65" s="2" customFormat="1" ht="21.75" customHeight="1">
      <c r="A240" s="32"/>
      <c r="B240" s="33"/>
      <c r="C240" s="155" t="s">
        <v>729</v>
      </c>
      <c r="D240" s="155" t="s">
        <v>116</v>
      </c>
      <c r="E240" s="156" t="s">
        <v>730</v>
      </c>
      <c r="F240" s="157" t="s">
        <v>731</v>
      </c>
      <c r="G240" s="158" t="s">
        <v>119</v>
      </c>
      <c r="H240" s="159">
        <v>1</v>
      </c>
      <c r="I240" s="160"/>
      <c r="J240" s="161">
        <f t="shared" si="20"/>
        <v>0</v>
      </c>
      <c r="K240" s="157" t="s">
        <v>120</v>
      </c>
      <c r="L240" s="162"/>
      <c r="M240" s="163" t="s">
        <v>19</v>
      </c>
      <c r="N240" s="164" t="s">
        <v>41</v>
      </c>
      <c r="O240" s="62"/>
      <c r="P240" s="165">
        <f t="shared" si="21"/>
        <v>0</v>
      </c>
      <c r="Q240" s="165">
        <v>0</v>
      </c>
      <c r="R240" s="165">
        <f t="shared" si="22"/>
        <v>0</v>
      </c>
      <c r="S240" s="165">
        <v>0</v>
      </c>
      <c r="T240" s="166">
        <f t="shared" si="2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67" t="s">
        <v>79</v>
      </c>
      <c r="AT240" s="167" t="s">
        <v>116</v>
      </c>
      <c r="AU240" s="167" t="s">
        <v>70</v>
      </c>
      <c r="AY240" s="15" t="s">
        <v>121</v>
      </c>
      <c r="BE240" s="168">
        <f t="shared" si="24"/>
        <v>0</v>
      </c>
      <c r="BF240" s="168">
        <f t="shared" si="25"/>
        <v>0</v>
      </c>
      <c r="BG240" s="168">
        <f t="shared" si="26"/>
        <v>0</v>
      </c>
      <c r="BH240" s="168">
        <f t="shared" si="27"/>
        <v>0</v>
      </c>
      <c r="BI240" s="168">
        <f t="shared" si="28"/>
        <v>0</v>
      </c>
      <c r="BJ240" s="15" t="s">
        <v>77</v>
      </c>
      <c r="BK240" s="168">
        <f t="shared" si="29"/>
        <v>0</v>
      </c>
      <c r="BL240" s="15" t="s">
        <v>77</v>
      </c>
      <c r="BM240" s="167" t="s">
        <v>732</v>
      </c>
    </row>
    <row r="241" spans="1:65" s="2" customFormat="1" ht="24.2" customHeight="1">
      <c r="A241" s="32"/>
      <c r="B241" s="33"/>
      <c r="C241" s="155" t="s">
        <v>733</v>
      </c>
      <c r="D241" s="155" t="s">
        <v>116</v>
      </c>
      <c r="E241" s="156" t="s">
        <v>734</v>
      </c>
      <c r="F241" s="157" t="s">
        <v>735</v>
      </c>
      <c r="G241" s="158" t="s">
        <v>119</v>
      </c>
      <c r="H241" s="159">
        <v>1</v>
      </c>
      <c r="I241" s="160"/>
      <c r="J241" s="161">
        <f t="shared" si="20"/>
        <v>0</v>
      </c>
      <c r="K241" s="157" t="s">
        <v>120</v>
      </c>
      <c r="L241" s="162"/>
      <c r="M241" s="163" t="s">
        <v>19</v>
      </c>
      <c r="N241" s="164" t="s">
        <v>41</v>
      </c>
      <c r="O241" s="62"/>
      <c r="P241" s="165">
        <f t="shared" si="21"/>
        <v>0</v>
      </c>
      <c r="Q241" s="165">
        <v>0</v>
      </c>
      <c r="R241" s="165">
        <f t="shared" si="22"/>
        <v>0</v>
      </c>
      <c r="S241" s="165">
        <v>0</v>
      </c>
      <c r="T241" s="166">
        <f t="shared" si="2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67" t="s">
        <v>79</v>
      </c>
      <c r="AT241" s="167" t="s">
        <v>116</v>
      </c>
      <c r="AU241" s="167" t="s">
        <v>70</v>
      </c>
      <c r="AY241" s="15" t="s">
        <v>121</v>
      </c>
      <c r="BE241" s="168">
        <f t="shared" si="24"/>
        <v>0</v>
      </c>
      <c r="BF241" s="168">
        <f t="shared" si="25"/>
        <v>0</v>
      </c>
      <c r="BG241" s="168">
        <f t="shared" si="26"/>
        <v>0</v>
      </c>
      <c r="BH241" s="168">
        <f t="shared" si="27"/>
        <v>0</v>
      </c>
      <c r="BI241" s="168">
        <f t="shared" si="28"/>
        <v>0</v>
      </c>
      <c r="BJ241" s="15" t="s">
        <v>77</v>
      </c>
      <c r="BK241" s="168">
        <f t="shared" si="29"/>
        <v>0</v>
      </c>
      <c r="BL241" s="15" t="s">
        <v>77</v>
      </c>
      <c r="BM241" s="167" t="s">
        <v>736</v>
      </c>
    </row>
    <row r="242" spans="1:65" s="2" customFormat="1" ht="24.2" customHeight="1">
      <c r="A242" s="32"/>
      <c r="B242" s="33"/>
      <c r="C242" s="155" t="s">
        <v>737</v>
      </c>
      <c r="D242" s="155" t="s">
        <v>116</v>
      </c>
      <c r="E242" s="156" t="s">
        <v>738</v>
      </c>
      <c r="F242" s="157" t="s">
        <v>739</v>
      </c>
      <c r="G242" s="158" t="s">
        <v>119</v>
      </c>
      <c r="H242" s="159">
        <v>1</v>
      </c>
      <c r="I242" s="160"/>
      <c r="J242" s="161">
        <f t="shared" si="20"/>
        <v>0</v>
      </c>
      <c r="K242" s="157" t="s">
        <v>120</v>
      </c>
      <c r="L242" s="162"/>
      <c r="M242" s="163" t="s">
        <v>19</v>
      </c>
      <c r="N242" s="164" t="s">
        <v>41</v>
      </c>
      <c r="O242" s="62"/>
      <c r="P242" s="165">
        <f t="shared" si="21"/>
        <v>0</v>
      </c>
      <c r="Q242" s="165">
        <v>0</v>
      </c>
      <c r="R242" s="165">
        <f t="shared" si="22"/>
        <v>0</v>
      </c>
      <c r="S242" s="165">
        <v>0</v>
      </c>
      <c r="T242" s="166">
        <f t="shared" si="2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67" t="s">
        <v>79</v>
      </c>
      <c r="AT242" s="167" t="s">
        <v>116</v>
      </c>
      <c r="AU242" s="167" t="s">
        <v>70</v>
      </c>
      <c r="AY242" s="15" t="s">
        <v>121</v>
      </c>
      <c r="BE242" s="168">
        <f t="shared" si="24"/>
        <v>0</v>
      </c>
      <c r="BF242" s="168">
        <f t="shared" si="25"/>
        <v>0</v>
      </c>
      <c r="BG242" s="168">
        <f t="shared" si="26"/>
        <v>0</v>
      </c>
      <c r="BH242" s="168">
        <f t="shared" si="27"/>
        <v>0</v>
      </c>
      <c r="BI242" s="168">
        <f t="shared" si="28"/>
        <v>0</v>
      </c>
      <c r="BJ242" s="15" t="s">
        <v>77</v>
      </c>
      <c r="BK242" s="168">
        <f t="shared" si="29"/>
        <v>0</v>
      </c>
      <c r="BL242" s="15" t="s">
        <v>77</v>
      </c>
      <c r="BM242" s="167" t="s">
        <v>740</v>
      </c>
    </row>
    <row r="243" spans="1:65" s="2" customFormat="1" ht="16.5" customHeight="1">
      <c r="A243" s="32"/>
      <c r="B243" s="33"/>
      <c r="C243" s="155" t="s">
        <v>741</v>
      </c>
      <c r="D243" s="155" t="s">
        <v>116</v>
      </c>
      <c r="E243" s="156" t="s">
        <v>742</v>
      </c>
      <c r="F243" s="157" t="s">
        <v>743</v>
      </c>
      <c r="G243" s="158" t="s">
        <v>119</v>
      </c>
      <c r="H243" s="159">
        <v>1</v>
      </c>
      <c r="I243" s="160"/>
      <c r="J243" s="161">
        <f t="shared" si="20"/>
        <v>0</v>
      </c>
      <c r="K243" s="157" t="s">
        <v>120</v>
      </c>
      <c r="L243" s="162"/>
      <c r="M243" s="163" t="s">
        <v>19</v>
      </c>
      <c r="N243" s="164" t="s">
        <v>41</v>
      </c>
      <c r="O243" s="62"/>
      <c r="P243" s="165">
        <f t="shared" si="21"/>
        <v>0</v>
      </c>
      <c r="Q243" s="165">
        <v>0</v>
      </c>
      <c r="R243" s="165">
        <f t="shared" si="22"/>
        <v>0</v>
      </c>
      <c r="S243" s="165">
        <v>0</v>
      </c>
      <c r="T243" s="166">
        <f t="shared" si="2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67" t="s">
        <v>79</v>
      </c>
      <c r="AT243" s="167" t="s">
        <v>116</v>
      </c>
      <c r="AU243" s="167" t="s">
        <v>70</v>
      </c>
      <c r="AY243" s="15" t="s">
        <v>121</v>
      </c>
      <c r="BE243" s="168">
        <f t="shared" si="24"/>
        <v>0</v>
      </c>
      <c r="BF243" s="168">
        <f t="shared" si="25"/>
        <v>0</v>
      </c>
      <c r="BG243" s="168">
        <f t="shared" si="26"/>
        <v>0</v>
      </c>
      <c r="BH243" s="168">
        <f t="shared" si="27"/>
        <v>0</v>
      </c>
      <c r="BI243" s="168">
        <f t="shared" si="28"/>
        <v>0</v>
      </c>
      <c r="BJ243" s="15" t="s">
        <v>77</v>
      </c>
      <c r="BK243" s="168">
        <f t="shared" si="29"/>
        <v>0</v>
      </c>
      <c r="BL243" s="15" t="s">
        <v>77</v>
      </c>
      <c r="BM243" s="167" t="s">
        <v>744</v>
      </c>
    </row>
    <row r="244" spans="1:65" s="2" customFormat="1" ht="16.5" customHeight="1">
      <c r="A244" s="32"/>
      <c r="B244" s="33"/>
      <c r="C244" s="155" t="s">
        <v>745</v>
      </c>
      <c r="D244" s="155" t="s">
        <v>116</v>
      </c>
      <c r="E244" s="156" t="s">
        <v>746</v>
      </c>
      <c r="F244" s="157" t="s">
        <v>747</v>
      </c>
      <c r="G244" s="158" t="s">
        <v>119</v>
      </c>
      <c r="H244" s="159">
        <v>1</v>
      </c>
      <c r="I244" s="160"/>
      <c r="J244" s="161">
        <f t="shared" si="20"/>
        <v>0</v>
      </c>
      <c r="K244" s="157" t="s">
        <v>120</v>
      </c>
      <c r="L244" s="162"/>
      <c r="M244" s="163" t="s">
        <v>19</v>
      </c>
      <c r="N244" s="164" t="s">
        <v>41</v>
      </c>
      <c r="O244" s="62"/>
      <c r="P244" s="165">
        <f t="shared" si="21"/>
        <v>0</v>
      </c>
      <c r="Q244" s="165">
        <v>0</v>
      </c>
      <c r="R244" s="165">
        <f t="shared" si="22"/>
        <v>0</v>
      </c>
      <c r="S244" s="165">
        <v>0</v>
      </c>
      <c r="T244" s="166">
        <f t="shared" si="2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67" t="s">
        <v>79</v>
      </c>
      <c r="AT244" s="167" t="s">
        <v>116</v>
      </c>
      <c r="AU244" s="167" t="s">
        <v>70</v>
      </c>
      <c r="AY244" s="15" t="s">
        <v>121</v>
      </c>
      <c r="BE244" s="168">
        <f t="shared" si="24"/>
        <v>0</v>
      </c>
      <c r="BF244" s="168">
        <f t="shared" si="25"/>
        <v>0</v>
      </c>
      <c r="BG244" s="168">
        <f t="shared" si="26"/>
        <v>0</v>
      </c>
      <c r="BH244" s="168">
        <f t="shared" si="27"/>
        <v>0</v>
      </c>
      <c r="BI244" s="168">
        <f t="shared" si="28"/>
        <v>0</v>
      </c>
      <c r="BJ244" s="15" t="s">
        <v>77</v>
      </c>
      <c r="BK244" s="168">
        <f t="shared" si="29"/>
        <v>0</v>
      </c>
      <c r="BL244" s="15" t="s">
        <v>77</v>
      </c>
      <c r="BM244" s="167" t="s">
        <v>748</v>
      </c>
    </row>
    <row r="245" spans="1:65" s="2" customFormat="1" ht="16.5" customHeight="1">
      <c r="A245" s="32"/>
      <c r="B245" s="33"/>
      <c r="C245" s="155" t="s">
        <v>749</v>
      </c>
      <c r="D245" s="155" t="s">
        <v>116</v>
      </c>
      <c r="E245" s="156" t="s">
        <v>750</v>
      </c>
      <c r="F245" s="157" t="s">
        <v>751</v>
      </c>
      <c r="G245" s="158" t="s">
        <v>119</v>
      </c>
      <c r="H245" s="159">
        <v>1</v>
      </c>
      <c r="I245" s="160"/>
      <c r="J245" s="161">
        <f t="shared" si="20"/>
        <v>0</v>
      </c>
      <c r="K245" s="157" t="s">
        <v>120</v>
      </c>
      <c r="L245" s="162"/>
      <c r="M245" s="163" t="s">
        <v>19</v>
      </c>
      <c r="N245" s="164" t="s">
        <v>41</v>
      </c>
      <c r="O245" s="62"/>
      <c r="P245" s="165">
        <f t="shared" si="21"/>
        <v>0</v>
      </c>
      <c r="Q245" s="165">
        <v>0</v>
      </c>
      <c r="R245" s="165">
        <f t="shared" si="22"/>
        <v>0</v>
      </c>
      <c r="S245" s="165">
        <v>0</v>
      </c>
      <c r="T245" s="166">
        <f t="shared" si="2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7" t="s">
        <v>79</v>
      </c>
      <c r="AT245" s="167" t="s">
        <v>116</v>
      </c>
      <c r="AU245" s="167" t="s">
        <v>70</v>
      </c>
      <c r="AY245" s="15" t="s">
        <v>121</v>
      </c>
      <c r="BE245" s="168">
        <f t="shared" si="24"/>
        <v>0</v>
      </c>
      <c r="BF245" s="168">
        <f t="shared" si="25"/>
        <v>0</v>
      </c>
      <c r="BG245" s="168">
        <f t="shared" si="26"/>
        <v>0</v>
      </c>
      <c r="BH245" s="168">
        <f t="shared" si="27"/>
        <v>0</v>
      </c>
      <c r="BI245" s="168">
        <f t="shared" si="28"/>
        <v>0</v>
      </c>
      <c r="BJ245" s="15" t="s">
        <v>77</v>
      </c>
      <c r="BK245" s="168">
        <f t="shared" si="29"/>
        <v>0</v>
      </c>
      <c r="BL245" s="15" t="s">
        <v>77</v>
      </c>
      <c r="BM245" s="167" t="s">
        <v>752</v>
      </c>
    </row>
    <row r="246" spans="1:65" s="2" customFormat="1" ht="21.75" customHeight="1">
      <c r="A246" s="32"/>
      <c r="B246" s="33"/>
      <c r="C246" s="155" t="s">
        <v>753</v>
      </c>
      <c r="D246" s="155" t="s">
        <v>116</v>
      </c>
      <c r="E246" s="156" t="s">
        <v>754</v>
      </c>
      <c r="F246" s="157" t="s">
        <v>755</v>
      </c>
      <c r="G246" s="158" t="s">
        <v>119</v>
      </c>
      <c r="H246" s="159">
        <v>1</v>
      </c>
      <c r="I246" s="160"/>
      <c r="J246" s="161">
        <f t="shared" si="20"/>
        <v>0</v>
      </c>
      <c r="K246" s="157" t="s">
        <v>120</v>
      </c>
      <c r="L246" s="162"/>
      <c r="M246" s="163" t="s">
        <v>19</v>
      </c>
      <c r="N246" s="164" t="s">
        <v>41</v>
      </c>
      <c r="O246" s="62"/>
      <c r="P246" s="165">
        <f t="shared" si="21"/>
        <v>0</v>
      </c>
      <c r="Q246" s="165">
        <v>0</v>
      </c>
      <c r="R246" s="165">
        <f t="shared" si="22"/>
        <v>0</v>
      </c>
      <c r="S246" s="165">
        <v>0</v>
      </c>
      <c r="T246" s="166">
        <f t="shared" si="2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67" t="s">
        <v>79</v>
      </c>
      <c r="AT246" s="167" t="s">
        <v>116</v>
      </c>
      <c r="AU246" s="167" t="s">
        <v>70</v>
      </c>
      <c r="AY246" s="15" t="s">
        <v>121</v>
      </c>
      <c r="BE246" s="168">
        <f t="shared" si="24"/>
        <v>0</v>
      </c>
      <c r="BF246" s="168">
        <f t="shared" si="25"/>
        <v>0</v>
      </c>
      <c r="BG246" s="168">
        <f t="shared" si="26"/>
        <v>0</v>
      </c>
      <c r="BH246" s="168">
        <f t="shared" si="27"/>
        <v>0</v>
      </c>
      <c r="BI246" s="168">
        <f t="shared" si="28"/>
        <v>0</v>
      </c>
      <c r="BJ246" s="15" t="s">
        <v>77</v>
      </c>
      <c r="BK246" s="168">
        <f t="shared" si="29"/>
        <v>0</v>
      </c>
      <c r="BL246" s="15" t="s">
        <v>77</v>
      </c>
      <c r="BM246" s="167" t="s">
        <v>756</v>
      </c>
    </row>
    <row r="247" spans="1:65" s="2" customFormat="1" ht="21.75" customHeight="1">
      <c r="A247" s="32"/>
      <c r="B247" s="33"/>
      <c r="C247" s="155" t="s">
        <v>757</v>
      </c>
      <c r="D247" s="155" t="s">
        <v>116</v>
      </c>
      <c r="E247" s="156" t="s">
        <v>758</v>
      </c>
      <c r="F247" s="157" t="s">
        <v>759</v>
      </c>
      <c r="G247" s="158" t="s">
        <v>119</v>
      </c>
      <c r="H247" s="159">
        <v>1</v>
      </c>
      <c r="I247" s="160"/>
      <c r="J247" s="161">
        <f t="shared" si="20"/>
        <v>0</v>
      </c>
      <c r="K247" s="157" t="s">
        <v>120</v>
      </c>
      <c r="L247" s="162"/>
      <c r="M247" s="163" t="s">
        <v>19</v>
      </c>
      <c r="N247" s="164" t="s">
        <v>41</v>
      </c>
      <c r="O247" s="62"/>
      <c r="P247" s="165">
        <f t="shared" si="21"/>
        <v>0</v>
      </c>
      <c r="Q247" s="165">
        <v>0</v>
      </c>
      <c r="R247" s="165">
        <f t="shared" si="22"/>
        <v>0</v>
      </c>
      <c r="S247" s="165">
        <v>0</v>
      </c>
      <c r="T247" s="166">
        <f t="shared" si="2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67" t="s">
        <v>79</v>
      </c>
      <c r="AT247" s="167" t="s">
        <v>116</v>
      </c>
      <c r="AU247" s="167" t="s">
        <v>70</v>
      </c>
      <c r="AY247" s="15" t="s">
        <v>121</v>
      </c>
      <c r="BE247" s="168">
        <f t="shared" si="24"/>
        <v>0</v>
      </c>
      <c r="BF247" s="168">
        <f t="shared" si="25"/>
        <v>0</v>
      </c>
      <c r="BG247" s="168">
        <f t="shared" si="26"/>
        <v>0</v>
      </c>
      <c r="BH247" s="168">
        <f t="shared" si="27"/>
        <v>0</v>
      </c>
      <c r="BI247" s="168">
        <f t="shared" si="28"/>
        <v>0</v>
      </c>
      <c r="BJ247" s="15" t="s">
        <v>77</v>
      </c>
      <c r="BK247" s="168">
        <f t="shared" si="29"/>
        <v>0</v>
      </c>
      <c r="BL247" s="15" t="s">
        <v>77</v>
      </c>
      <c r="BM247" s="167" t="s">
        <v>760</v>
      </c>
    </row>
    <row r="248" spans="1:65" s="2" customFormat="1" ht="24.2" customHeight="1">
      <c r="A248" s="32"/>
      <c r="B248" s="33"/>
      <c r="C248" s="155" t="s">
        <v>761</v>
      </c>
      <c r="D248" s="155" t="s">
        <v>116</v>
      </c>
      <c r="E248" s="156" t="s">
        <v>762</v>
      </c>
      <c r="F248" s="157" t="s">
        <v>763</v>
      </c>
      <c r="G248" s="158" t="s">
        <v>119</v>
      </c>
      <c r="H248" s="159">
        <v>1</v>
      </c>
      <c r="I248" s="160"/>
      <c r="J248" s="161">
        <f t="shared" si="20"/>
        <v>0</v>
      </c>
      <c r="K248" s="157" t="s">
        <v>120</v>
      </c>
      <c r="L248" s="162"/>
      <c r="M248" s="163" t="s">
        <v>19</v>
      </c>
      <c r="N248" s="164" t="s">
        <v>41</v>
      </c>
      <c r="O248" s="62"/>
      <c r="P248" s="165">
        <f t="shared" si="21"/>
        <v>0</v>
      </c>
      <c r="Q248" s="165">
        <v>0</v>
      </c>
      <c r="R248" s="165">
        <f t="shared" si="22"/>
        <v>0</v>
      </c>
      <c r="S248" s="165">
        <v>0</v>
      </c>
      <c r="T248" s="166">
        <f t="shared" si="2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67" t="s">
        <v>79</v>
      </c>
      <c r="AT248" s="167" t="s">
        <v>116</v>
      </c>
      <c r="AU248" s="167" t="s">
        <v>70</v>
      </c>
      <c r="AY248" s="15" t="s">
        <v>121</v>
      </c>
      <c r="BE248" s="168">
        <f t="shared" si="24"/>
        <v>0</v>
      </c>
      <c r="BF248" s="168">
        <f t="shared" si="25"/>
        <v>0</v>
      </c>
      <c r="BG248" s="168">
        <f t="shared" si="26"/>
        <v>0</v>
      </c>
      <c r="BH248" s="168">
        <f t="shared" si="27"/>
        <v>0</v>
      </c>
      <c r="BI248" s="168">
        <f t="shared" si="28"/>
        <v>0</v>
      </c>
      <c r="BJ248" s="15" t="s">
        <v>77</v>
      </c>
      <c r="BK248" s="168">
        <f t="shared" si="29"/>
        <v>0</v>
      </c>
      <c r="BL248" s="15" t="s">
        <v>77</v>
      </c>
      <c r="BM248" s="167" t="s">
        <v>764</v>
      </c>
    </row>
    <row r="249" spans="1:65" s="2" customFormat="1" ht="24.2" customHeight="1">
      <c r="A249" s="32"/>
      <c r="B249" s="33"/>
      <c r="C249" s="155" t="s">
        <v>765</v>
      </c>
      <c r="D249" s="155" t="s">
        <v>116</v>
      </c>
      <c r="E249" s="156" t="s">
        <v>766</v>
      </c>
      <c r="F249" s="157" t="s">
        <v>767</v>
      </c>
      <c r="G249" s="158" t="s">
        <v>119</v>
      </c>
      <c r="H249" s="159">
        <v>1</v>
      </c>
      <c r="I249" s="160"/>
      <c r="J249" s="161">
        <f t="shared" si="20"/>
        <v>0</v>
      </c>
      <c r="K249" s="157" t="s">
        <v>120</v>
      </c>
      <c r="L249" s="162"/>
      <c r="M249" s="163" t="s">
        <v>19</v>
      </c>
      <c r="N249" s="164" t="s">
        <v>41</v>
      </c>
      <c r="O249" s="62"/>
      <c r="P249" s="165">
        <f t="shared" si="21"/>
        <v>0</v>
      </c>
      <c r="Q249" s="165">
        <v>0</v>
      </c>
      <c r="R249" s="165">
        <f t="shared" si="22"/>
        <v>0</v>
      </c>
      <c r="S249" s="165">
        <v>0</v>
      </c>
      <c r="T249" s="166">
        <f t="shared" si="2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7" t="s">
        <v>79</v>
      </c>
      <c r="AT249" s="167" t="s">
        <v>116</v>
      </c>
      <c r="AU249" s="167" t="s">
        <v>70</v>
      </c>
      <c r="AY249" s="15" t="s">
        <v>121</v>
      </c>
      <c r="BE249" s="168">
        <f t="shared" si="24"/>
        <v>0</v>
      </c>
      <c r="BF249" s="168">
        <f t="shared" si="25"/>
        <v>0</v>
      </c>
      <c r="BG249" s="168">
        <f t="shared" si="26"/>
        <v>0</v>
      </c>
      <c r="BH249" s="168">
        <f t="shared" si="27"/>
        <v>0</v>
      </c>
      <c r="BI249" s="168">
        <f t="shared" si="28"/>
        <v>0</v>
      </c>
      <c r="BJ249" s="15" t="s">
        <v>77</v>
      </c>
      <c r="BK249" s="168">
        <f t="shared" si="29"/>
        <v>0</v>
      </c>
      <c r="BL249" s="15" t="s">
        <v>77</v>
      </c>
      <c r="BM249" s="167" t="s">
        <v>768</v>
      </c>
    </row>
    <row r="250" spans="1:65" s="2" customFormat="1" ht="21.75" customHeight="1">
      <c r="A250" s="32"/>
      <c r="B250" s="33"/>
      <c r="C250" s="155" t="s">
        <v>769</v>
      </c>
      <c r="D250" s="155" t="s">
        <v>116</v>
      </c>
      <c r="E250" s="156" t="s">
        <v>770</v>
      </c>
      <c r="F250" s="157" t="s">
        <v>771</v>
      </c>
      <c r="G250" s="158" t="s">
        <v>119</v>
      </c>
      <c r="H250" s="159">
        <v>1</v>
      </c>
      <c r="I250" s="160"/>
      <c r="J250" s="161">
        <f t="shared" si="20"/>
        <v>0</v>
      </c>
      <c r="K250" s="157" t="s">
        <v>120</v>
      </c>
      <c r="L250" s="162"/>
      <c r="M250" s="163" t="s">
        <v>19</v>
      </c>
      <c r="N250" s="164" t="s">
        <v>41</v>
      </c>
      <c r="O250" s="62"/>
      <c r="P250" s="165">
        <f t="shared" si="21"/>
        <v>0</v>
      </c>
      <c r="Q250" s="165">
        <v>0</v>
      </c>
      <c r="R250" s="165">
        <f t="shared" si="22"/>
        <v>0</v>
      </c>
      <c r="S250" s="165">
        <v>0</v>
      </c>
      <c r="T250" s="166">
        <f t="shared" si="2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67" t="s">
        <v>79</v>
      </c>
      <c r="AT250" s="167" t="s">
        <v>116</v>
      </c>
      <c r="AU250" s="167" t="s">
        <v>70</v>
      </c>
      <c r="AY250" s="15" t="s">
        <v>121</v>
      </c>
      <c r="BE250" s="168">
        <f t="shared" si="24"/>
        <v>0</v>
      </c>
      <c r="BF250" s="168">
        <f t="shared" si="25"/>
        <v>0</v>
      </c>
      <c r="BG250" s="168">
        <f t="shared" si="26"/>
        <v>0</v>
      </c>
      <c r="BH250" s="168">
        <f t="shared" si="27"/>
        <v>0</v>
      </c>
      <c r="BI250" s="168">
        <f t="shared" si="28"/>
        <v>0</v>
      </c>
      <c r="BJ250" s="15" t="s">
        <v>77</v>
      </c>
      <c r="BK250" s="168">
        <f t="shared" si="29"/>
        <v>0</v>
      </c>
      <c r="BL250" s="15" t="s">
        <v>77</v>
      </c>
      <c r="BM250" s="167" t="s">
        <v>772</v>
      </c>
    </row>
    <row r="251" spans="1:65" s="2" customFormat="1" ht="21.75" customHeight="1">
      <c r="A251" s="32"/>
      <c r="B251" s="33"/>
      <c r="C251" s="155" t="s">
        <v>773</v>
      </c>
      <c r="D251" s="155" t="s">
        <v>116</v>
      </c>
      <c r="E251" s="156" t="s">
        <v>774</v>
      </c>
      <c r="F251" s="157" t="s">
        <v>775</v>
      </c>
      <c r="G251" s="158" t="s">
        <v>119</v>
      </c>
      <c r="H251" s="159">
        <v>1</v>
      </c>
      <c r="I251" s="160"/>
      <c r="J251" s="161">
        <f t="shared" si="20"/>
        <v>0</v>
      </c>
      <c r="K251" s="157" t="s">
        <v>120</v>
      </c>
      <c r="L251" s="162"/>
      <c r="M251" s="163" t="s">
        <v>19</v>
      </c>
      <c r="N251" s="164" t="s">
        <v>41</v>
      </c>
      <c r="O251" s="62"/>
      <c r="P251" s="165">
        <f t="shared" si="21"/>
        <v>0</v>
      </c>
      <c r="Q251" s="165">
        <v>0</v>
      </c>
      <c r="R251" s="165">
        <f t="shared" si="22"/>
        <v>0</v>
      </c>
      <c r="S251" s="165">
        <v>0</v>
      </c>
      <c r="T251" s="166">
        <f t="shared" si="2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67" t="s">
        <v>79</v>
      </c>
      <c r="AT251" s="167" t="s">
        <v>116</v>
      </c>
      <c r="AU251" s="167" t="s">
        <v>70</v>
      </c>
      <c r="AY251" s="15" t="s">
        <v>121</v>
      </c>
      <c r="BE251" s="168">
        <f t="shared" si="24"/>
        <v>0</v>
      </c>
      <c r="BF251" s="168">
        <f t="shared" si="25"/>
        <v>0</v>
      </c>
      <c r="BG251" s="168">
        <f t="shared" si="26"/>
        <v>0</v>
      </c>
      <c r="BH251" s="168">
        <f t="shared" si="27"/>
        <v>0</v>
      </c>
      <c r="BI251" s="168">
        <f t="shared" si="28"/>
        <v>0</v>
      </c>
      <c r="BJ251" s="15" t="s">
        <v>77</v>
      </c>
      <c r="BK251" s="168">
        <f t="shared" si="29"/>
        <v>0</v>
      </c>
      <c r="BL251" s="15" t="s">
        <v>77</v>
      </c>
      <c r="BM251" s="167" t="s">
        <v>776</v>
      </c>
    </row>
    <row r="252" spans="1:65" s="2" customFormat="1" ht="16.5" customHeight="1">
      <c r="A252" s="32"/>
      <c r="B252" s="33"/>
      <c r="C252" s="155" t="s">
        <v>777</v>
      </c>
      <c r="D252" s="155" t="s">
        <v>116</v>
      </c>
      <c r="E252" s="156" t="s">
        <v>778</v>
      </c>
      <c r="F252" s="157" t="s">
        <v>779</v>
      </c>
      <c r="G252" s="158" t="s">
        <v>119</v>
      </c>
      <c r="H252" s="159">
        <v>1</v>
      </c>
      <c r="I252" s="160"/>
      <c r="J252" s="161">
        <f t="shared" si="20"/>
        <v>0</v>
      </c>
      <c r="K252" s="157" t="s">
        <v>120</v>
      </c>
      <c r="L252" s="162"/>
      <c r="M252" s="163" t="s">
        <v>19</v>
      </c>
      <c r="N252" s="164" t="s">
        <v>41</v>
      </c>
      <c r="O252" s="62"/>
      <c r="P252" s="165">
        <f t="shared" si="21"/>
        <v>0</v>
      </c>
      <c r="Q252" s="165">
        <v>0</v>
      </c>
      <c r="R252" s="165">
        <f t="shared" si="22"/>
        <v>0</v>
      </c>
      <c r="S252" s="165">
        <v>0</v>
      </c>
      <c r="T252" s="166">
        <f t="shared" si="2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67" t="s">
        <v>79</v>
      </c>
      <c r="AT252" s="167" t="s">
        <v>116</v>
      </c>
      <c r="AU252" s="167" t="s">
        <v>70</v>
      </c>
      <c r="AY252" s="15" t="s">
        <v>121</v>
      </c>
      <c r="BE252" s="168">
        <f t="shared" si="24"/>
        <v>0</v>
      </c>
      <c r="BF252" s="168">
        <f t="shared" si="25"/>
        <v>0</v>
      </c>
      <c r="BG252" s="168">
        <f t="shared" si="26"/>
        <v>0</v>
      </c>
      <c r="BH252" s="168">
        <f t="shared" si="27"/>
        <v>0</v>
      </c>
      <c r="BI252" s="168">
        <f t="shared" si="28"/>
        <v>0</v>
      </c>
      <c r="BJ252" s="15" t="s">
        <v>77</v>
      </c>
      <c r="BK252" s="168">
        <f t="shared" si="29"/>
        <v>0</v>
      </c>
      <c r="BL252" s="15" t="s">
        <v>77</v>
      </c>
      <c r="BM252" s="167" t="s">
        <v>780</v>
      </c>
    </row>
    <row r="253" spans="1:65" s="2" customFormat="1" ht="16.5" customHeight="1">
      <c r="A253" s="32"/>
      <c r="B253" s="33"/>
      <c r="C253" s="155" t="s">
        <v>781</v>
      </c>
      <c r="D253" s="155" t="s">
        <v>116</v>
      </c>
      <c r="E253" s="156" t="s">
        <v>782</v>
      </c>
      <c r="F253" s="157" t="s">
        <v>783</v>
      </c>
      <c r="G253" s="158" t="s">
        <v>119</v>
      </c>
      <c r="H253" s="159">
        <v>1</v>
      </c>
      <c r="I253" s="160"/>
      <c r="J253" s="161">
        <f t="shared" si="20"/>
        <v>0</v>
      </c>
      <c r="K253" s="157" t="s">
        <v>120</v>
      </c>
      <c r="L253" s="162"/>
      <c r="M253" s="163" t="s">
        <v>19</v>
      </c>
      <c r="N253" s="164" t="s">
        <v>41</v>
      </c>
      <c r="O253" s="62"/>
      <c r="P253" s="165">
        <f t="shared" si="21"/>
        <v>0</v>
      </c>
      <c r="Q253" s="165">
        <v>0</v>
      </c>
      <c r="R253" s="165">
        <f t="shared" si="22"/>
        <v>0</v>
      </c>
      <c r="S253" s="165">
        <v>0</v>
      </c>
      <c r="T253" s="166">
        <f t="shared" si="2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67" t="s">
        <v>79</v>
      </c>
      <c r="AT253" s="167" t="s">
        <v>116</v>
      </c>
      <c r="AU253" s="167" t="s">
        <v>70</v>
      </c>
      <c r="AY253" s="15" t="s">
        <v>121</v>
      </c>
      <c r="BE253" s="168">
        <f t="shared" si="24"/>
        <v>0</v>
      </c>
      <c r="BF253" s="168">
        <f t="shared" si="25"/>
        <v>0</v>
      </c>
      <c r="BG253" s="168">
        <f t="shared" si="26"/>
        <v>0</v>
      </c>
      <c r="BH253" s="168">
        <f t="shared" si="27"/>
        <v>0</v>
      </c>
      <c r="BI253" s="168">
        <f t="shared" si="28"/>
        <v>0</v>
      </c>
      <c r="BJ253" s="15" t="s">
        <v>77</v>
      </c>
      <c r="BK253" s="168">
        <f t="shared" si="29"/>
        <v>0</v>
      </c>
      <c r="BL253" s="15" t="s">
        <v>77</v>
      </c>
      <c r="BM253" s="167" t="s">
        <v>784</v>
      </c>
    </row>
    <row r="254" spans="1:65" s="2" customFormat="1" ht="24.2" customHeight="1">
      <c r="A254" s="32"/>
      <c r="B254" s="33"/>
      <c r="C254" s="155" t="s">
        <v>785</v>
      </c>
      <c r="D254" s="155" t="s">
        <v>116</v>
      </c>
      <c r="E254" s="156" t="s">
        <v>786</v>
      </c>
      <c r="F254" s="157" t="s">
        <v>787</v>
      </c>
      <c r="G254" s="158" t="s">
        <v>119</v>
      </c>
      <c r="H254" s="159">
        <v>1</v>
      </c>
      <c r="I254" s="160"/>
      <c r="J254" s="161">
        <f t="shared" si="20"/>
        <v>0</v>
      </c>
      <c r="K254" s="157" t="s">
        <v>120</v>
      </c>
      <c r="L254" s="162"/>
      <c r="M254" s="163" t="s">
        <v>19</v>
      </c>
      <c r="N254" s="164" t="s">
        <v>41</v>
      </c>
      <c r="O254" s="62"/>
      <c r="P254" s="165">
        <f t="shared" si="21"/>
        <v>0</v>
      </c>
      <c r="Q254" s="165">
        <v>0</v>
      </c>
      <c r="R254" s="165">
        <f t="shared" si="22"/>
        <v>0</v>
      </c>
      <c r="S254" s="165">
        <v>0</v>
      </c>
      <c r="T254" s="166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7" t="s">
        <v>79</v>
      </c>
      <c r="AT254" s="167" t="s">
        <v>116</v>
      </c>
      <c r="AU254" s="167" t="s">
        <v>70</v>
      </c>
      <c r="AY254" s="15" t="s">
        <v>121</v>
      </c>
      <c r="BE254" s="168">
        <f t="shared" si="24"/>
        <v>0</v>
      </c>
      <c r="BF254" s="168">
        <f t="shared" si="25"/>
        <v>0</v>
      </c>
      <c r="BG254" s="168">
        <f t="shared" si="26"/>
        <v>0</v>
      </c>
      <c r="BH254" s="168">
        <f t="shared" si="27"/>
        <v>0</v>
      </c>
      <c r="BI254" s="168">
        <f t="shared" si="28"/>
        <v>0</v>
      </c>
      <c r="BJ254" s="15" t="s">
        <v>77</v>
      </c>
      <c r="BK254" s="168">
        <f t="shared" si="29"/>
        <v>0</v>
      </c>
      <c r="BL254" s="15" t="s">
        <v>77</v>
      </c>
      <c r="BM254" s="167" t="s">
        <v>788</v>
      </c>
    </row>
    <row r="255" spans="1:65" s="2" customFormat="1" ht="24.2" customHeight="1">
      <c r="A255" s="32"/>
      <c r="B255" s="33"/>
      <c r="C255" s="155" t="s">
        <v>789</v>
      </c>
      <c r="D255" s="155" t="s">
        <v>116</v>
      </c>
      <c r="E255" s="156" t="s">
        <v>790</v>
      </c>
      <c r="F255" s="157" t="s">
        <v>791</v>
      </c>
      <c r="G255" s="158" t="s">
        <v>119</v>
      </c>
      <c r="H255" s="159">
        <v>1</v>
      </c>
      <c r="I255" s="160"/>
      <c r="J255" s="161">
        <f t="shared" si="20"/>
        <v>0</v>
      </c>
      <c r="K255" s="157" t="s">
        <v>120</v>
      </c>
      <c r="L255" s="162"/>
      <c r="M255" s="163" t="s">
        <v>19</v>
      </c>
      <c r="N255" s="164" t="s">
        <v>41</v>
      </c>
      <c r="O255" s="62"/>
      <c r="P255" s="165">
        <f t="shared" si="21"/>
        <v>0</v>
      </c>
      <c r="Q255" s="165">
        <v>0</v>
      </c>
      <c r="R255" s="165">
        <f t="shared" si="22"/>
        <v>0</v>
      </c>
      <c r="S255" s="165">
        <v>0</v>
      </c>
      <c r="T255" s="166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67" t="s">
        <v>79</v>
      </c>
      <c r="AT255" s="167" t="s">
        <v>116</v>
      </c>
      <c r="AU255" s="167" t="s">
        <v>70</v>
      </c>
      <c r="AY255" s="15" t="s">
        <v>121</v>
      </c>
      <c r="BE255" s="168">
        <f t="shared" si="24"/>
        <v>0</v>
      </c>
      <c r="BF255" s="168">
        <f t="shared" si="25"/>
        <v>0</v>
      </c>
      <c r="BG255" s="168">
        <f t="shared" si="26"/>
        <v>0</v>
      </c>
      <c r="BH255" s="168">
        <f t="shared" si="27"/>
        <v>0</v>
      </c>
      <c r="BI255" s="168">
        <f t="shared" si="28"/>
        <v>0</v>
      </c>
      <c r="BJ255" s="15" t="s">
        <v>77</v>
      </c>
      <c r="BK255" s="168">
        <f t="shared" si="29"/>
        <v>0</v>
      </c>
      <c r="BL255" s="15" t="s">
        <v>77</v>
      </c>
      <c r="BM255" s="167" t="s">
        <v>792</v>
      </c>
    </row>
    <row r="256" spans="1:65" s="2" customFormat="1" ht="21.75" customHeight="1">
      <c r="A256" s="32"/>
      <c r="B256" s="33"/>
      <c r="C256" s="155" t="s">
        <v>793</v>
      </c>
      <c r="D256" s="155" t="s">
        <v>116</v>
      </c>
      <c r="E256" s="156" t="s">
        <v>794</v>
      </c>
      <c r="F256" s="157" t="s">
        <v>795</v>
      </c>
      <c r="G256" s="158" t="s">
        <v>119</v>
      </c>
      <c r="H256" s="159">
        <v>1</v>
      </c>
      <c r="I256" s="160"/>
      <c r="J256" s="161">
        <f t="shared" si="20"/>
        <v>0</v>
      </c>
      <c r="K256" s="157" t="s">
        <v>120</v>
      </c>
      <c r="L256" s="162"/>
      <c r="M256" s="163" t="s">
        <v>19</v>
      </c>
      <c r="N256" s="164" t="s">
        <v>41</v>
      </c>
      <c r="O256" s="62"/>
      <c r="P256" s="165">
        <f t="shared" si="21"/>
        <v>0</v>
      </c>
      <c r="Q256" s="165">
        <v>0</v>
      </c>
      <c r="R256" s="165">
        <f t="shared" si="22"/>
        <v>0</v>
      </c>
      <c r="S256" s="165">
        <v>0</v>
      </c>
      <c r="T256" s="166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67" t="s">
        <v>146</v>
      </c>
      <c r="AT256" s="167" t="s">
        <v>116</v>
      </c>
      <c r="AU256" s="167" t="s">
        <v>70</v>
      </c>
      <c r="AY256" s="15" t="s">
        <v>121</v>
      </c>
      <c r="BE256" s="168">
        <f t="shared" si="24"/>
        <v>0</v>
      </c>
      <c r="BF256" s="168">
        <f t="shared" si="25"/>
        <v>0</v>
      </c>
      <c r="BG256" s="168">
        <f t="shared" si="26"/>
        <v>0</v>
      </c>
      <c r="BH256" s="168">
        <f t="shared" si="27"/>
        <v>0</v>
      </c>
      <c r="BI256" s="168">
        <f t="shared" si="28"/>
        <v>0</v>
      </c>
      <c r="BJ256" s="15" t="s">
        <v>77</v>
      </c>
      <c r="BK256" s="168">
        <f t="shared" si="29"/>
        <v>0</v>
      </c>
      <c r="BL256" s="15" t="s">
        <v>130</v>
      </c>
      <c r="BM256" s="167" t="s">
        <v>796</v>
      </c>
    </row>
    <row r="257" spans="1:65" s="2" customFormat="1" ht="21.75" customHeight="1">
      <c r="A257" s="32"/>
      <c r="B257" s="33"/>
      <c r="C257" s="155" t="s">
        <v>797</v>
      </c>
      <c r="D257" s="155" t="s">
        <v>116</v>
      </c>
      <c r="E257" s="156" t="s">
        <v>798</v>
      </c>
      <c r="F257" s="157" t="s">
        <v>799</v>
      </c>
      <c r="G257" s="158" t="s">
        <v>119</v>
      </c>
      <c r="H257" s="159">
        <v>1</v>
      </c>
      <c r="I257" s="160"/>
      <c r="J257" s="161">
        <f t="shared" si="20"/>
        <v>0</v>
      </c>
      <c r="K257" s="157" t="s">
        <v>120</v>
      </c>
      <c r="L257" s="162"/>
      <c r="M257" s="163" t="s">
        <v>19</v>
      </c>
      <c r="N257" s="164" t="s">
        <v>41</v>
      </c>
      <c r="O257" s="62"/>
      <c r="P257" s="165">
        <f t="shared" si="21"/>
        <v>0</v>
      </c>
      <c r="Q257" s="165">
        <v>0</v>
      </c>
      <c r="R257" s="165">
        <f t="shared" si="22"/>
        <v>0</v>
      </c>
      <c r="S257" s="165">
        <v>0</v>
      </c>
      <c r="T257" s="166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67" t="s">
        <v>146</v>
      </c>
      <c r="AT257" s="167" t="s">
        <v>116</v>
      </c>
      <c r="AU257" s="167" t="s">
        <v>70</v>
      </c>
      <c r="AY257" s="15" t="s">
        <v>121</v>
      </c>
      <c r="BE257" s="168">
        <f t="shared" si="24"/>
        <v>0</v>
      </c>
      <c r="BF257" s="168">
        <f t="shared" si="25"/>
        <v>0</v>
      </c>
      <c r="BG257" s="168">
        <f t="shared" si="26"/>
        <v>0</v>
      </c>
      <c r="BH257" s="168">
        <f t="shared" si="27"/>
        <v>0</v>
      </c>
      <c r="BI257" s="168">
        <f t="shared" si="28"/>
        <v>0</v>
      </c>
      <c r="BJ257" s="15" t="s">
        <v>77</v>
      </c>
      <c r="BK257" s="168">
        <f t="shared" si="29"/>
        <v>0</v>
      </c>
      <c r="BL257" s="15" t="s">
        <v>130</v>
      </c>
      <c r="BM257" s="167" t="s">
        <v>800</v>
      </c>
    </row>
    <row r="258" spans="1:65" s="2" customFormat="1" ht="21.75" customHeight="1">
      <c r="A258" s="32"/>
      <c r="B258" s="33"/>
      <c r="C258" s="155" t="s">
        <v>801</v>
      </c>
      <c r="D258" s="155" t="s">
        <v>116</v>
      </c>
      <c r="E258" s="156" t="s">
        <v>802</v>
      </c>
      <c r="F258" s="157" t="s">
        <v>803</v>
      </c>
      <c r="G258" s="158" t="s">
        <v>119</v>
      </c>
      <c r="H258" s="159">
        <v>1</v>
      </c>
      <c r="I258" s="160"/>
      <c r="J258" s="161">
        <f t="shared" si="20"/>
        <v>0</v>
      </c>
      <c r="K258" s="157" t="s">
        <v>120</v>
      </c>
      <c r="L258" s="162"/>
      <c r="M258" s="163" t="s">
        <v>19</v>
      </c>
      <c r="N258" s="164" t="s">
        <v>41</v>
      </c>
      <c r="O258" s="62"/>
      <c r="P258" s="165">
        <f t="shared" si="21"/>
        <v>0</v>
      </c>
      <c r="Q258" s="165">
        <v>0</v>
      </c>
      <c r="R258" s="165">
        <f t="shared" si="22"/>
        <v>0</v>
      </c>
      <c r="S258" s="165">
        <v>0</v>
      </c>
      <c r="T258" s="166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67" t="s">
        <v>146</v>
      </c>
      <c r="AT258" s="167" t="s">
        <v>116</v>
      </c>
      <c r="AU258" s="167" t="s">
        <v>70</v>
      </c>
      <c r="AY258" s="15" t="s">
        <v>121</v>
      </c>
      <c r="BE258" s="168">
        <f t="shared" si="24"/>
        <v>0</v>
      </c>
      <c r="BF258" s="168">
        <f t="shared" si="25"/>
        <v>0</v>
      </c>
      <c r="BG258" s="168">
        <f t="shared" si="26"/>
        <v>0</v>
      </c>
      <c r="BH258" s="168">
        <f t="shared" si="27"/>
        <v>0</v>
      </c>
      <c r="BI258" s="168">
        <f t="shared" si="28"/>
        <v>0</v>
      </c>
      <c r="BJ258" s="15" t="s">
        <v>77</v>
      </c>
      <c r="BK258" s="168">
        <f t="shared" si="29"/>
        <v>0</v>
      </c>
      <c r="BL258" s="15" t="s">
        <v>130</v>
      </c>
      <c r="BM258" s="167" t="s">
        <v>804</v>
      </c>
    </row>
    <row r="259" spans="1:65" s="2" customFormat="1" ht="21.75" customHeight="1">
      <c r="A259" s="32"/>
      <c r="B259" s="33"/>
      <c r="C259" s="155" t="s">
        <v>805</v>
      </c>
      <c r="D259" s="155" t="s">
        <v>116</v>
      </c>
      <c r="E259" s="156" t="s">
        <v>806</v>
      </c>
      <c r="F259" s="157" t="s">
        <v>807</v>
      </c>
      <c r="G259" s="158" t="s">
        <v>119</v>
      </c>
      <c r="H259" s="159">
        <v>1</v>
      </c>
      <c r="I259" s="160"/>
      <c r="J259" s="161">
        <f t="shared" si="20"/>
        <v>0</v>
      </c>
      <c r="K259" s="157" t="s">
        <v>120</v>
      </c>
      <c r="L259" s="162"/>
      <c r="M259" s="163" t="s">
        <v>19</v>
      </c>
      <c r="N259" s="164" t="s">
        <v>41</v>
      </c>
      <c r="O259" s="62"/>
      <c r="P259" s="165">
        <f t="shared" si="21"/>
        <v>0</v>
      </c>
      <c r="Q259" s="165">
        <v>0</v>
      </c>
      <c r="R259" s="165">
        <f t="shared" si="22"/>
        <v>0</v>
      </c>
      <c r="S259" s="165">
        <v>0</v>
      </c>
      <c r="T259" s="166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67" t="s">
        <v>146</v>
      </c>
      <c r="AT259" s="167" t="s">
        <v>116</v>
      </c>
      <c r="AU259" s="167" t="s">
        <v>70</v>
      </c>
      <c r="AY259" s="15" t="s">
        <v>121</v>
      </c>
      <c r="BE259" s="168">
        <f t="shared" si="24"/>
        <v>0</v>
      </c>
      <c r="BF259" s="168">
        <f t="shared" si="25"/>
        <v>0</v>
      </c>
      <c r="BG259" s="168">
        <f t="shared" si="26"/>
        <v>0</v>
      </c>
      <c r="BH259" s="168">
        <f t="shared" si="27"/>
        <v>0</v>
      </c>
      <c r="BI259" s="168">
        <f t="shared" si="28"/>
        <v>0</v>
      </c>
      <c r="BJ259" s="15" t="s">
        <v>77</v>
      </c>
      <c r="BK259" s="168">
        <f t="shared" si="29"/>
        <v>0</v>
      </c>
      <c r="BL259" s="15" t="s">
        <v>130</v>
      </c>
      <c r="BM259" s="167" t="s">
        <v>808</v>
      </c>
    </row>
    <row r="260" spans="1:65" s="2" customFormat="1" ht="21.75" customHeight="1">
      <c r="A260" s="32"/>
      <c r="B260" s="33"/>
      <c r="C260" s="155" t="s">
        <v>809</v>
      </c>
      <c r="D260" s="155" t="s">
        <v>116</v>
      </c>
      <c r="E260" s="156" t="s">
        <v>810</v>
      </c>
      <c r="F260" s="157" t="s">
        <v>811</v>
      </c>
      <c r="G260" s="158" t="s">
        <v>119</v>
      </c>
      <c r="H260" s="159">
        <v>1</v>
      </c>
      <c r="I260" s="160"/>
      <c r="J260" s="161">
        <f t="shared" si="20"/>
        <v>0</v>
      </c>
      <c r="K260" s="157" t="s">
        <v>120</v>
      </c>
      <c r="L260" s="162"/>
      <c r="M260" s="163" t="s">
        <v>19</v>
      </c>
      <c r="N260" s="164" t="s">
        <v>41</v>
      </c>
      <c r="O260" s="62"/>
      <c r="P260" s="165">
        <f t="shared" si="21"/>
        <v>0</v>
      </c>
      <c r="Q260" s="165">
        <v>0</v>
      </c>
      <c r="R260" s="165">
        <f t="shared" si="22"/>
        <v>0</v>
      </c>
      <c r="S260" s="165">
        <v>0</v>
      </c>
      <c r="T260" s="166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67" t="s">
        <v>146</v>
      </c>
      <c r="AT260" s="167" t="s">
        <v>116</v>
      </c>
      <c r="AU260" s="167" t="s">
        <v>70</v>
      </c>
      <c r="AY260" s="15" t="s">
        <v>121</v>
      </c>
      <c r="BE260" s="168">
        <f t="shared" si="24"/>
        <v>0</v>
      </c>
      <c r="BF260" s="168">
        <f t="shared" si="25"/>
        <v>0</v>
      </c>
      <c r="BG260" s="168">
        <f t="shared" si="26"/>
        <v>0</v>
      </c>
      <c r="BH260" s="168">
        <f t="shared" si="27"/>
        <v>0</v>
      </c>
      <c r="BI260" s="168">
        <f t="shared" si="28"/>
        <v>0</v>
      </c>
      <c r="BJ260" s="15" t="s">
        <v>77</v>
      </c>
      <c r="BK260" s="168">
        <f t="shared" si="29"/>
        <v>0</v>
      </c>
      <c r="BL260" s="15" t="s">
        <v>130</v>
      </c>
      <c r="BM260" s="167" t="s">
        <v>812</v>
      </c>
    </row>
    <row r="261" spans="1:65" s="2" customFormat="1" ht="16.5" customHeight="1">
      <c r="A261" s="32"/>
      <c r="B261" s="33"/>
      <c r="C261" s="155" t="s">
        <v>813</v>
      </c>
      <c r="D261" s="155" t="s">
        <v>116</v>
      </c>
      <c r="E261" s="156" t="s">
        <v>814</v>
      </c>
      <c r="F261" s="157" t="s">
        <v>815</v>
      </c>
      <c r="G261" s="158" t="s">
        <v>119</v>
      </c>
      <c r="H261" s="159">
        <v>1</v>
      </c>
      <c r="I261" s="160"/>
      <c r="J261" s="161">
        <f t="shared" si="20"/>
        <v>0</v>
      </c>
      <c r="K261" s="157" t="s">
        <v>120</v>
      </c>
      <c r="L261" s="162"/>
      <c r="M261" s="163" t="s">
        <v>19</v>
      </c>
      <c r="N261" s="164" t="s">
        <v>41</v>
      </c>
      <c r="O261" s="62"/>
      <c r="P261" s="165">
        <f t="shared" si="21"/>
        <v>0</v>
      </c>
      <c r="Q261" s="165">
        <v>0</v>
      </c>
      <c r="R261" s="165">
        <f t="shared" si="22"/>
        <v>0</v>
      </c>
      <c r="S261" s="165">
        <v>0</v>
      </c>
      <c r="T261" s="166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67" t="s">
        <v>146</v>
      </c>
      <c r="AT261" s="167" t="s">
        <v>116</v>
      </c>
      <c r="AU261" s="167" t="s">
        <v>70</v>
      </c>
      <c r="AY261" s="15" t="s">
        <v>121</v>
      </c>
      <c r="BE261" s="168">
        <f t="shared" si="24"/>
        <v>0</v>
      </c>
      <c r="BF261" s="168">
        <f t="shared" si="25"/>
        <v>0</v>
      </c>
      <c r="BG261" s="168">
        <f t="shared" si="26"/>
        <v>0</v>
      </c>
      <c r="BH261" s="168">
        <f t="shared" si="27"/>
        <v>0</v>
      </c>
      <c r="BI261" s="168">
        <f t="shared" si="28"/>
        <v>0</v>
      </c>
      <c r="BJ261" s="15" t="s">
        <v>77</v>
      </c>
      <c r="BK261" s="168">
        <f t="shared" si="29"/>
        <v>0</v>
      </c>
      <c r="BL261" s="15" t="s">
        <v>130</v>
      </c>
      <c r="BM261" s="167" t="s">
        <v>816</v>
      </c>
    </row>
    <row r="262" spans="1:65" s="2" customFormat="1" ht="16.5" customHeight="1">
      <c r="A262" s="32"/>
      <c r="B262" s="33"/>
      <c r="C262" s="155" t="s">
        <v>817</v>
      </c>
      <c r="D262" s="155" t="s">
        <v>116</v>
      </c>
      <c r="E262" s="156" t="s">
        <v>818</v>
      </c>
      <c r="F262" s="157" t="s">
        <v>819</v>
      </c>
      <c r="G262" s="158" t="s">
        <v>119</v>
      </c>
      <c r="H262" s="159">
        <v>1</v>
      </c>
      <c r="I262" s="160"/>
      <c r="J262" s="161">
        <f t="shared" si="20"/>
        <v>0</v>
      </c>
      <c r="K262" s="157" t="s">
        <v>120</v>
      </c>
      <c r="L262" s="162"/>
      <c r="M262" s="163" t="s">
        <v>19</v>
      </c>
      <c r="N262" s="164" t="s">
        <v>41</v>
      </c>
      <c r="O262" s="62"/>
      <c r="P262" s="165">
        <f t="shared" si="21"/>
        <v>0</v>
      </c>
      <c r="Q262" s="165">
        <v>0</v>
      </c>
      <c r="R262" s="165">
        <f t="shared" si="22"/>
        <v>0</v>
      </c>
      <c r="S262" s="165">
        <v>0</v>
      </c>
      <c r="T262" s="166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7" t="s">
        <v>146</v>
      </c>
      <c r="AT262" s="167" t="s">
        <v>116</v>
      </c>
      <c r="AU262" s="167" t="s">
        <v>70</v>
      </c>
      <c r="AY262" s="15" t="s">
        <v>121</v>
      </c>
      <c r="BE262" s="168">
        <f t="shared" si="24"/>
        <v>0</v>
      </c>
      <c r="BF262" s="168">
        <f t="shared" si="25"/>
        <v>0</v>
      </c>
      <c r="BG262" s="168">
        <f t="shared" si="26"/>
        <v>0</v>
      </c>
      <c r="BH262" s="168">
        <f t="shared" si="27"/>
        <v>0</v>
      </c>
      <c r="BI262" s="168">
        <f t="shared" si="28"/>
        <v>0</v>
      </c>
      <c r="BJ262" s="15" t="s">
        <v>77</v>
      </c>
      <c r="BK262" s="168">
        <f t="shared" si="29"/>
        <v>0</v>
      </c>
      <c r="BL262" s="15" t="s">
        <v>130</v>
      </c>
      <c r="BM262" s="167" t="s">
        <v>820</v>
      </c>
    </row>
    <row r="263" spans="1:65" s="2" customFormat="1" ht="21.75" customHeight="1">
      <c r="A263" s="32"/>
      <c r="B263" s="33"/>
      <c r="C263" s="155" t="s">
        <v>821</v>
      </c>
      <c r="D263" s="155" t="s">
        <v>116</v>
      </c>
      <c r="E263" s="156" t="s">
        <v>822</v>
      </c>
      <c r="F263" s="157" t="s">
        <v>823</v>
      </c>
      <c r="G263" s="158" t="s">
        <v>119</v>
      </c>
      <c r="H263" s="159">
        <v>1</v>
      </c>
      <c r="I263" s="160"/>
      <c r="J263" s="161">
        <f t="shared" si="20"/>
        <v>0</v>
      </c>
      <c r="K263" s="157" t="s">
        <v>120</v>
      </c>
      <c r="L263" s="162"/>
      <c r="M263" s="163" t="s">
        <v>19</v>
      </c>
      <c r="N263" s="164" t="s">
        <v>41</v>
      </c>
      <c r="O263" s="62"/>
      <c r="P263" s="165">
        <f t="shared" si="21"/>
        <v>0</v>
      </c>
      <c r="Q263" s="165">
        <v>0</v>
      </c>
      <c r="R263" s="165">
        <f t="shared" si="22"/>
        <v>0</v>
      </c>
      <c r="S263" s="165">
        <v>0</v>
      </c>
      <c r="T263" s="166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67" t="s">
        <v>146</v>
      </c>
      <c r="AT263" s="167" t="s">
        <v>116</v>
      </c>
      <c r="AU263" s="167" t="s">
        <v>70</v>
      </c>
      <c r="AY263" s="15" t="s">
        <v>121</v>
      </c>
      <c r="BE263" s="168">
        <f t="shared" si="24"/>
        <v>0</v>
      </c>
      <c r="BF263" s="168">
        <f t="shared" si="25"/>
        <v>0</v>
      </c>
      <c r="BG263" s="168">
        <f t="shared" si="26"/>
        <v>0</v>
      </c>
      <c r="BH263" s="168">
        <f t="shared" si="27"/>
        <v>0</v>
      </c>
      <c r="BI263" s="168">
        <f t="shared" si="28"/>
        <v>0</v>
      </c>
      <c r="BJ263" s="15" t="s">
        <v>77</v>
      </c>
      <c r="BK263" s="168">
        <f t="shared" si="29"/>
        <v>0</v>
      </c>
      <c r="BL263" s="15" t="s">
        <v>130</v>
      </c>
      <c r="BM263" s="167" t="s">
        <v>824</v>
      </c>
    </row>
    <row r="264" spans="1:65" s="2" customFormat="1" ht="21.75" customHeight="1">
      <c r="A264" s="32"/>
      <c r="B264" s="33"/>
      <c r="C264" s="155" t="s">
        <v>825</v>
      </c>
      <c r="D264" s="155" t="s">
        <v>116</v>
      </c>
      <c r="E264" s="156" t="s">
        <v>826</v>
      </c>
      <c r="F264" s="157" t="s">
        <v>827</v>
      </c>
      <c r="G264" s="158" t="s">
        <v>119</v>
      </c>
      <c r="H264" s="159">
        <v>1</v>
      </c>
      <c r="I264" s="160"/>
      <c r="J264" s="161">
        <f t="shared" si="20"/>
        <v>0</v>
      </c>
      <c r="K264" s="157" t="s">
        <v>120</v>
      </c>
      <c r="L264" s="162"/>
      <c r="M264" s="163" t="s">
        <v>19</v>
      </c>
      <c r="N264" s="164" t="s">
        <v>41</v>
      </c>
      <c r="O264" s="62"/>
      <c r="P264" s="165">
        <f t="shared" si="21"/>
        <v>0</v>
      </c>
      <c r="Q264" s="165">
        <v>0</v>
      </c>
      <c r="R264" s="165">
        <f t="shared" si="22"/>
        <v>0</v>
      </c>
      <c r="S264" s="165">
        <v>0</v>
      </c>
      <c r="T264" s="166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7" t="s">
        <v>146</v>
      </c>
      <c r="AT264" s="167" t="s">
        <v>116</v>
      </c>
      <c r="AU264" s="167" t="s">
        <v>70</v>
      </c>
      <c r="AY264" s="15" t="s">
        <v>121</v>
      </c>
      <c r="BE264" s="168">
        <f t="shared" si="24"/>
        <v>0</v>
      </c>
      <c r="BF264" s="168">
        <f t="shared" si="25"/>
        <v>0</v>
      </c>
      <c r="BG264" s="168">
        <f t="shared" si="26"/>
        <v>0</v>
      </c>
      <c r="BH264" s="168">
        <f t="shared" si="27"/>
        <v>0</v>
      </c>
      <c r="BI264" s="168">
        <f t="shared" si="28"/>
        <v>0</v>
      </c>
      <c r="BJ264" s="15" t="s">
        <v>77</v>
      </c>
      <c r="BK264" s="168">
        <f t="shared" si="29"/>
        <v>0</v>
      </c>
      <c r="BL264" s="15" t="s">
        <v>130</v>
      </c>
      <c r="BM264" s="167" t="s">
        <v>828</v>
      </c>
    </row>
    <row r="265" spans="1:65" s="2" customFormat="1" ht="21.75" customHeight="1">
      <c r="A265" s="32"/>
      <c r="B265" s="33"/>
      <c r="C265" s="155" t="s">
        <v>829</v>
      </c>
      <c r="D265" s="155" t="s">
        <v>116</v>
      </c>
      <c r="E265" s="156" t="s">
        <v>830</v>
      </c>
      <c r="F265" s="157" t="s">
        <v>831</v>
      </c>
      <c r="G265" s="158" t="s">
        <v>119</v>
      </c>
      <c r="H265" s="159">
        <v>1</v>
      </c>
      <c r="I265" s="160"/>
      <c r="J265" s="161">
        <f t="shared" si="20"/>
        <v>0</v>
      </c>
      <c r="K265" s="157" t="s">
        <v>120</v>
      </c>
      <c r="L265" s="162"/>
      <c r="M265" s="163" t="s">
        <v>19</v>
      </c>
      <c r="N265" s="164" t="s">
        <v>41</v>
      </c>
      <c r="O265" s="62"/>
      <c r="P265" s="165">
        <f t="shared" si="21"/>
        <v>0</v>
      </c>
      <c r="Q265" s="165">
        <v>0</v>
      </c>
      <c r="R265" s="165">
        <f t="shared" si="22"/>
        <v>0</v>
      </c>
      <c r="S265" s="165">
        <v>0</v>
      </c>
      <c r="T265" s="166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67" t="s">
        <v>146</v>
      </c>
      <c r="AT265" s="167" t="s">
        <v>116</v>
      </c>
      <c r="AU265" s="167" t="s">
        <v>70</v>
      </c>
      <c r="AY265" s="15" t="s">
        <v>121</v>
      </c>
      <c r="BE265" s="168">
        <f t="shared" si="24"/>
        <v>0</v>
      </c>
      <c r="BF265" s="168">
        <f t="shared" si="25"/>
        <v>0</v>
      </c>
      <c r="BG265" s="168">
        <f t="shared" si="26"/>
        <v>0</v>
      </c>
      <c r="BH265" s="168">
        <f t="shared" si="27"/>
        <v>0</v>
      </c>
      <c r="BI265" s="168">
        <f t="shared" si="28"/>
        <v>0</v>
      </c>
      <c r="BJ265" s="15" t="s">
        <v>77</v>
      </c>
      <c r="BK265" s="168">
        <f t="shared" si="29"/>
        <v>0</v>
      </c>
      <c r="BL265" s="15" t="s">
        <v>130</v>
      </c>
      <c r="BM265" s="167" t="s">
        <v>832</v>
      </c>
    </row>
    <row r="266" spans="1:65" s="2" customFormat="1" ht="21.75" customHeight="1">
      <c r="A266" s="32"/>
      <c r="B266" s="33"/>
      <c r="C266" s="155" t="s">
        <v>833</v>
      </c>
      <c r="D266" s="155" t="s">
        <v>116</v>
      </c>
      <c r="E266" s="156" t="s">
        <v>834</v>
      </c>
      <c r="F266" s="157" t="s">
        <v>835</v>
      </c>
      <c r="G266" s="158" t="s">
        <v>119</v>
      </c>
      <c r="H266" s="159">
        <v>1</v>
      </c>
      <c r="I266" s="160"/>
      <c r="J266" s="161">
        <f t="shared" si="20"/>
        <v>0</v>
      </c>
      <c r="K266" s="157" t="s">
        <v>120</v>
      </c>
      <c r="L266" s="162"/>
      <c r="M266" s="163" t="s">
        <v>19</v>
      </c>
      <c r="N266" s="164" t="s">
        <v>41</v>
      </c>
      <c r="O266" s="62"/>
      <c r="P266" s="165">
        <f t="shared" si="21"/>
        <v>0</v>
      </c>
      <c r="Q266" s="165">
        <v>0</v>
      </c>
      <c r="R266" s="165">
        <f t="shared" si="22"/>
        <v>0</v>
      </c>
      <c r="S266" s="165">
        <v>0</v>
      </c>
      <c r="T266" s="166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7" t="s">
        <v>146</v>
      </c>
      <c r="AT266" s="167" t="s">
        <v>116</v>
      </c>
      <c r="AU266" s="167" t="s">
        <v>70</v>
      </c>
      <c r="AY266" s="15" t="s">
        <v>121</v>
      </c>
      <c r="BE266" s="168">
        <f t="shared" si="24"/>
        <v>0</v>
      </c>
      <c r="BF266" s="168">
        <f t="shared" si="25"/>
        <v>0</v>
      </c>
      <c r="BG266" s="168">
        <f t="shared" si="26"/>
        <v>0</v>
      </c>
      <c r="BH266" s="168">
        <f t="shared" si="27"/>
        <v>0</v>
      </c>
      <c r="BI266" s="168">
        <f t="shared" si="28"/>
        <v>0</v>
      </c>
      <c r="BJ266" s="15" t="s">
        <v>77</v>
      </c>
      <c r="BK266" s="168">
        <f t="shared" si="29"/>
        <v>0</v>
      </c>
      <c r="BL266" s="15" t="s">
        <v>130</v>
      </c>
      <c r="BM266" s="167" t="s">
        <v>836</v>
      </c>
    </row>
    <row r="267" spans="1:65" s="2" customFormat="1" ht="16.5" customHeight="1">
      <c r="A267" s="32"/>
      <c r="B267" s="33"/>
      <c r="C267" s="155" t="s">
        <v>837</v>
      </c>
      <c r="D267" s="155" t="s">
        <v>116</v>
      </c>
      <c r="E267" s="156" t="s">
        <v>838</v>
      </c>
      <c r="F267" s="157" t="s">
        <v>839</v>
      </c>
      <c r="G267" s="158" t="s">
        <v>119</v>
      </c>
      <c r="H267" s="159">
        <v>1</v>
      </c>
      <c r="I267" s="160"/>
      <c r="J267" s="161">
        <f t="shared" si="20"/>
        <v>0</v>
      </c>
      <c r="K267" s="157" t="s">
        <v>120</v>
      </c>
      <c r="L267" s="162"/>
      <c r="M267" s="163" t="s">
        <v>19</v>
      </c>
      <c r="N267" s="164" t="s">
        <v>41</v>
      </c>
      <c r="O267" s="62"/>
      <c r="P267" s="165">
        <f t="shared" si="21"/>
        <v>0</v>
      </c>
      <c r="Q267" s="165">
        <v>0</v>
      </c>
      <c r="R267" s="165">
        <f t="shared" si="22"/>
        <v>0</v>
      </c>
      <c r="S267" s="165">
        <v>0</v>
      </c>
      <c r="T267" s="166">
        <f t="shared" si="2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67" t="s">
        <v>146</v>
      </c>
      <c r="AT267" s="167" t="s">
        <v>116</v>
      </c>
      <c r="AU267" s="167" t="s">
        <v>70</v>
      </c>
      <c r="AY267" s="15" t="s">
        <v>121</v>
      </c>
      <c r="BE267" s="168">
        <f t="shared" si="24"/>
        <v>0</v>
      </c>
      <c r="BF267" s="168">
        <f t="shared" si="25"/>
        <v>0</v>
      </c>
      <c r="BG267" s="168">
        <f t="shared" si="26"/>
        <v>0</v>
      </c>
      <c r="BH267" s="168">
        <f t="shared" si="27"/>
        <v>0</v>
      </c>
      <c r="BI267" s="168">
        <f t="shared" si="28"/>
        <v>0</v>
      </c>
      <c r="BJ267" s="15" t="s">
        <v>77</v>
      </c>
      <c r="BK267" s="168">
        <f t="shared" si="29"/>
        <v>0</v>
      </c>
      <c r="BL267" s="15" t="s">
        <v>130</v>
      </c>
      <c r="BM267" s="167" t="s">
        <v>840</v>
      </c>
    </row>
    <row r="268" spans="1:65" s="2" customFormat="1" ht="16.5" customHeight="1">
      <c r="A268" s="32"/>
      <c r="B268" s="33"/>
      <c r="C268" s="155" t="s">
        <v>841</v>
      </c>
      <c r="D268" s="155" t="s">
        <v>116</v>
      </c>
      <c r="E268" s="156" t="s">
        <v>842</v>
      </c>
      <c r="F268" s="157" t="s">
        <v>843</v>
      </c>
      <c r="G268" s="158" t="s">
        <v>119</v>
      </c>
      <c r="H268" s="159">
        <v>1</v>
      </c>
      <c r="I268" s="160"/>
      <c r="J268" s="161">
        <f t="shared" si="20"/>
        <v>0</v>
      </c>
      <c r="K268" s="157" t="s">
        <v>120</v>
      </c>
      <c r="L268" s="162"/>
      <c r="M268" s="163" t="s">
        <v>19</v>
      </c>
      <c r="N268" s="164" t="s">
        <v>41</v>
      </c>
      <c r="O268" s="62"/>
      <c r="P268" s="165">
        <f t="shared" si="21"/>
        <v>0</v>
      </c>
      <c r="Q268" s="165">
        <v>0</v>
      </c>
      <c r="R268" s="165">
        <f t="shared" si="22"/>
        <v>0</v>
      </c>
      <c r="S268" s="165">
        <v>0</v>
      </c>
      <c r="T268" s="166">
        <f t="shared" si="2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7" t="s">
        <v>146</v>
      </c>
      <c r="AT268" s="167" t="s">
        <v>116</v>
      </c>
      <c r="AU268" s="167" t="s">
        <v>70</v>
      </c>
      <c r="AY268" s="15" t="s">
        <v>121</v>
      </c>
      <c r="BE268" s="168">
        <f t="shared" si="24"/>
        <v>0</v>
      </c>
      <c r="BF268" s="168">
        <f t="shared" si="25"/>
        <v>0</v>
      </c>
      <c r="BG268" s="168">
        <f t="shared" si="26"/>
        <v>0</v>
      </c>
      <c r="BH268" s="168">
        <f t="shared" si="27"/>
        <v>0</v>
      </c>
      <c r="BI268" s="168">
        <f t="shared" si="28"/>
        <v>0</v>
      </c>
      <c r="BJ268" s="15" t="s">
        <v>77</v>
      </c>
      <c r="BK268" s="168">
        <f t="shared" si="29"/>
        <v>0</v>
      </c>
      <c r="BL268" s="15" t="s">
        <v>130</v>
      </c>
      <c r="BM268" s="167" t="s">
        <v>844</v>
      </c>
    </row>
    <row r="269" spans="1:65" s="2" customFormat="1" ht="16.5" customHeight="1">
      <c r="A269" s="32"/>
      <c r="B269" s="33"/>
      <c r="C269" s="155" t="s">
        <v>845</v>
      </c>
      <c r="D269" s="155" t="s">
        <v>116</v>
      </c>
      <c r="E269" s="156" t="s">
        <v>846</v>
      </c>
      <c r="F269" s="157" t="s">
        <v>847</v>
      </c>
      <c r="G269" s="158" t="s">
        <v>119</v>
      </c>
      <c r="H269" s="159">
        <v>1</v>
      </c>
      <c r="I269" s="160"/>
      <c r="J269" s="161">
        <f t="shared" si="20"/>
        <v>0</v>
      </c>
      <c r="K269" s="157" t="s">
        <v>120</v>
      </c>
      <c r="L269" s="162"/>
      <c r="M269" s="163" t="s">
        <v>19</v>
      </c>
      <c r="N269" s="164" t="s">
        <v>41</v>
      </c>
      <c r="O269" s="62"/>
      <c r="P269" s="165">
        <f t="shared" si="21"/>
        <v>0</v>
      </c>
      <c r="Q269" s="165">
        <v>0</v>
      </c>
      <c r="R269" s="165">
        <f t="shared" si="22"/>
        <v>0</v>
      </c>
      <c r="S269" s="165">
        <v>0</v>
      </c>
      <c r="T269" s="166">
        <f t="shared" si="2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67" t="s">
        <v>146</v>
      </c>
      <c r="AT269" s="167" t="s">
        <v>116</v>
      </c>
      <c r="AU269" s="167" t="s">
        <v>70</v>
      </c>
      <c r="AY269" s="15" t="s">
        <v>121</v>
      </c>
      <c r="BE269" s="168">
        <f t="shared" si="24"/>
        <v>0</v>
      </c>
      <c r="BF269" s="168">
        <f t="shared" si="25"/>
        <v>0</v>
      </c>
      <c r="BG269" s="168">
        <f t="shared" si="26"/>
        <v>0</v>
      </c>
      <c r="BH269" s="168">
        <f t="shared" si="27"/>
        <v>0</v>
      </c>
      <c r="BI269" s="168">
        <f t="shared" si="28"/>
        <v>0</v>
      </c>
      <c r="BJ269" s="15" t="s">
        <v>77</v>
      </c>
      <c r="BK269" s="168">
        <f t="shared" si="29"/>
        <v>0</v>
      </c>
      <c r="BL269" s="15" t="s">
        <v>130</v>
      </c>
      <c r="BM269" s="167" t="s">
        <v>848</v>
      </c>
    </row>
    <row r="270" spans="1:65" s="2" customFormat="1" ht="16.5" customHeight="1">
      <c r="A270" s="32"/>
      <c r="B270" s="33"/>
      <c r="C270" s="155" t="s">
        <v>849</v>
      </c>
      <c r="D270" s="155" t="s">
        <v>116</v>
      </c>
      <c r="E270" s="156" t="s">
        <v>850</v>
      </c>
      <c r="F270" s="157" t="s">
        <v>851</v>
      </c>
      <c r="G270" s="158" t="s">
        <v>119</v>
      </c>
      <c r="H270" s="159">
        <v>1</v>
      </c>
      <c r="I270" s="160"/>
      <c r="J270" s="161">
        <f t="shared" si="20"/>
        <v>0</v>
      </c>
      <c r="K270" s="157" t="s">
        <v>120</v>
      </c>
      <c r="L270" s="162"/>
      <c r="M270" s="163" t="s">
        <v>19</v>
      </c>
      <c r="N270" s="164" t="s">
        <v>41</v>
      </c>
      <c r="O270" s="62"/>
      <c r="P270" s="165">
        <f t="shared" si="21"/>
        <v>0</v>
      </c>
      <c r="Q270" s="165">
        <v>0</v>
      </c>
      <c r="R270" s="165">
        <f t="shared" si="22"/>
        <v>0</v>
      </c>
      <c r="S270" s="165">
        <v>0</v>
      </c>
      <c r="T270" s="166">
        <f t="shared" si="2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67" t="s">
        <v>146</v>
      </c>
      <c r="AT270" s="167" t="s">
        <v>116</v>
      </c>
      <c r="AU270" s="167" t="s">
        <v>70</v>
      </c>
      <c r="AY270" s="15" t="s">
        <v>121</v>
      </c>
      <c r="BE270" s="168">
        <f t="shared" si="24"/>
        <v>0</v>
      </c>
      <c r="BF270" s="168">
        <f t="shared" si="25"/>
        <v>0</v>
      </c>
      <c r="BG270" s="168">
        <f t="shared" si="26"/>
        <v>0</v>
      </c>
      <c r="BH270" s="168">
        <f t="shared" si="27"/>
        <v>0</v>
      </c>
      <c r="BI270" s="168">
        <f t="shared" si="28"/>
        <v>0</v>
      </c>
      <c r="BJ270" s="15" t="s">
        <v>77</v>
      </c>
      <c r="BK270" s="168">
        <f t="shared" si="29"/>
        <v>0</v>
      </c>
      <c r="BL270" s="15" t="s">
        <v>130</v>
      </c>
      <c r="BM270" s="167" t="s">
        <v>852</v>
      </c>
    </row>
    <row r="271" spans="1:65" s="2" customFormat="1" ht="24.2" customHeight="1">
      <c r="A271" s="32"/>
      <c r="B271" s="33"/>
      <c r="C271" s="155" t="s">
        <v>853</v>
      </c>
      <c r="D271" s="155" t="s">
        <v>116</v>
      </c>
      <c r="E271" s="156" t="s">
        <v>854</v>
      </c>
      <c r="F271" s="157" t="s">
        <v>855</v>
      </c>
      <c r="G271" s="158" t="s">
        <v>119</v>
      </c>
      <c r="H271" s="159">
        <v>1</v>
      </c>
      <c r="I271" s="160"/>
      <c r="J271" s="161">
        <f t="shared" si="20"/>
        <v>0</v>
      </c>
      <c r="K271" s="157" t="s">
        <v>120</v>
      </c>
      <c r="L271" s="162"/>
      <c r="M271" s="163" t="s">
        <v>19</v>
      </c>
      <c r="N271" s="164" t="s">
        <v>41</v>
      </c>
      <c r="O271" s="62"/>
      <c r="P271" s="165">
        <f t="shared" si="21"/>
        <v>0</v>
      </c>
      <c r="Q271" s="165">
        <v>0</v>
      </c>
      <c r="R271" s="165">
        <f t="shared" si="22"/>
        <v>0</v>
      </c>
      <c r="S271" s="165">
        <v>0</v>
      </c>
      <c r="T271" s="166">
        <f t="shared" si="2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7" t="s">
        <v>146</v>
      </c>
      <c r="AT271" s="167" t="s">
        <v>116</v>
      </c>
      <c r="AU271" s="167" t="s">
        <v>70</v>
      </c>
      <c r="AY271" s="15" t="s">
        <v>121</v>
      </c>
      <c r="BE271" s="168">
        <f t="shared" si="24"/>
        <v>0</v>
      </c>
      <c r="BF271" s="168">
        <f t="shared" si="25"/>
        <v>0</v>
      </c>
      <c r="BG271" s="168">
        <f t="shared" si="26"/>
        <v>0</v>
      </c>
      <c r="BH271" s="168">
        <f t="shared" si="27"/>
        <v>0</v>
      </c>
      <c r="BI271" s="168">
        <f t="shared" si="28"/>
        <v>0</v>
      </c>
      <c r="BJ271" s="15" t="s">
        <v>77</v>
      </c>
      <c r="BK271" s="168">
        <f t="shared" si="29"/>
        <v>0</v>
      </c>
      <c r="BL271" s="15" t="s">
        <v>130</v>
      </c>
      <c r="BM271" s="167" t="s">
        <v>856</v>
      </c>
    </row>
    <row r="272" spans="1:65" s="2" customFormat="1" ht="16.5" customHeight="1">
      <c r="A272" s="32"/>
      <c r="B272" s="33"/>
      <c r="C272" s="155" t="s">
        <v>857</v>
      </c>
      <c r="D272" s="155" t="s">
        <v>116</v>
      </c>
      <c r="E272" s="156" t="s">
        <v>858</v>
      </c>
      <c r="F272" s="157" t="s">
        <v>859</v>
      </c>
      <c r="G272" s="158" t="s">
        <v>119</v>
      </c>
      <c r="H272" s="159">
        <v>1</v>
      </c>
      <c r="I272" s="160"/>
      <c r="J272" s="161">
        <f t="shared" si="20"/>
        <v>0</v>
      </c>
      <c r="K272" s="157" t="s">
        <v>120</v>
      </c>
      <c r="L272" s="162"/>
      <c r="M272" s="163" t="s">
        <v>19</v>
      </c>
      <c r="N272" s="164" t="s">
        <v>41</v>
      </c>
      <c r="O272" s="62"/>
      <c r="P272" s="165">
        <f t="shared" si="21"/>
        <v>0</v>
      </c>
      <c r="Q272" s="165">
        <v>0</v>
      </c>
      <c r="R272" s="165">
        <f t="shared" si="22"/>
        <v>0</v>
      </c>
      <c r="S272" s="165">
        <v>0</v>
      </c>
      <c r="T272" s="166">
        <f t="shared" si="2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67" t="s">
        <v>146</v>
      </c>
      <c r="AT272" s="167" t="s">
        <v>116</v>
      </c>
      <c r="AU272" s="167" t="s">
        <v>70</v>
      </c>
      <c r="AY272" s="15" t="s">
        <v>121</v>
      </c>
      <c r="BE272" s="168">
        <f t="shared" si="24"/>
        <v>0</v>
      </c>
      <c r="BF272" s="168">
        <f t="shared" si="25"/>
        <v>0</v>
      </c>
      <c r="BG272" s="168">
        <f t="shared" si="26"/>
        <v>0</v>
      </c>
      <c r="BH272" s="168">
        <f t="shared" si="27"/>
        <v>0</v>
      </c>
      <c r="BI272" s="168">
        <f t="shared" si="28"/>
        <v>0</v>
      </c>
      <c r="BJ272" s="15" t="s">
        <v>77</v>
      </c>
      <c r="BK272" s="168">
        <f t="shared" si="29"/>
        <v>0</v>
      </c>
      <c r="BL272" s="15" t="s">
        <v>130</v>
      </c>
      <c r="BM272" s="167" t="s">
        <v>860</v>
      </c>
    </row>
    <row r="273" spans="1:65" s="2" customFormat="1" ht="16.5" customHeight="1">
      <c r="A273" s="32"/>
      <c r="B273" s="33"/>
      <c r="C273" s="155" t="s">
        <v>861</v>
      </c>
      <c r="D273" s="155" t="s">
        <v>116</v>
      </c>
      <c r="E273" s="156" t="s">
        <v>862</v>
      </c>
      <c r="F273" s="157" t="s">
        <v>863</v>
      </c>
      <c r="G273" s="158" t="s">
        <v>119</v>
      </c>
      <c r="H273" s="159">
        <v>1</v>
      </c>
      <c r="I273" s="160"/>
      <c r="J273" s="161">
        <f t="shared" si="20"/>
        <v>0</v>
      </c>
      <c r="K273" s="157" t="s">
        <v>120</v>
      </c>
      <c r="L273" s="162"/>
      <c r="M273" s="163" t="s">
        <v>19</v>
      </c>
      <c r="N273" s="164" t="s">
        <v>41</v>
      </c>
      <c r="O273" s="62"/>
      <c r="P273" s="165">
        <f t="shared" si="21"/>
        <v>0</v>
      </c>
      <c r="Q273" s="165">
        <v>0</v>
      </c>
      <c r="R273" s="165">
        <f t="shared" si="22"/>
        <v>0</v>
      </c>
      <c r="S273" s="165">
        <v>0</v>
      </c>
      <c r="T273" s="166">
        <f t="shared" si="2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7" t="s">
        <v>146</v>
      </c>
      <c r="AT273" s="167" t="s">
        <v>116</v>
      </c>
      <c r="AU273" s="167" t="s">
        <v>70</v>
      </c>
      <c r="AY273" s="15" t="s">
        <v>121</v>
      </c>
      <c r="BE273" s="168">
        <f t="shared" si="24"/>
        <v>0</v>
      </c>
      <c r="BF273" s="168">
        <f t="shared" si="25"/>
        <v>0</v>
      </c>
      <c r="BG273" s="168">
        <f t="shared" si="26"/>
        <v>0</v>
      </c>
      <c r="BH273" s="168">
        <f t="shared" si="27"/>
        <v>0</v>
      </c>
      <c r="BI273" s="168">
        <f t="shared" si="28"/>
        <v>0</v>
      </c>
      <c r="BJ273" s="15" t="s">
        <v>77</v>
      </c>
      <c r="BK273" s="168">
        <f t="shared" si="29"/>
        <v>0</v>
      </c>
      <c r="BL273" s="15" t="s">
        <v>130</v>
      </c>
      <c r="BM273" s="167" t="s">
        <v>864</v>
      </c>
    </row>
    <row r="274" spans="1:65" s="2" customFormat="1" ht="16.5" customHeight="1">
      <c r="A274" s="32"/>
      <c r="B274" s="33"/>
      <c r="C274" s="155" t="s">
        <v>865</v>
      </c>
      <c r="D274" s="155" t="s">
        <v>116</v>
      </c>
      <c r="E274" s="156" t="s">
        <v>866</v>
      </c>
      <c r="F274" s="157" t="s">
        <v>867</v>
      </c>
      <c r="G274" s="158" t="s">
        <v>119</v>
      </c>
      <c r="H274" s="159">
        <v>1</v>
      </c>
      <c r="I274" s="160"/>
      <c r="J274" s="161">
        <f t="shared" si="20"/>
        <v>0</v>
      </c>
      <c r="K274" s="157" t="s">
        <v>120</v>
      </c>
      <c r="L274" s="162"/>
      <c r="M274" s="163" t="s">
        <v>19</v>
      </c>
      <c r="N274" s="164" t="s">
        <v>41</v>
      </c>
      <c r="O274" s="62"/>
      <c r="P274" s="165">
        <f t="shared" si="21"/>
        <v>0</v>
      </c>
      <c r="Q274" s="165">
        <v>0</v>
      </c>
      <c r="R274" s="165">
        <f t="shared" si="22"/>
        <v>0</v>
      </c>
      <c r="S274" s="165">
        <v>0</v>
      </c>
      <c r="T274" s="166">
        <f t="shared" si="2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67" t="s">
        <v>146</v>
      </c>
      <c r="AT274" s="167" t="s">
        <v>116</v>
      </c>
      <c r="AU274" s="167" t="s">
        <v>70</v>
      </c>
      <c r="AY274" s="15" t="s">
        <v>121</v>
      </c>
      <c r="BE274" s="168">
        <f t="shared" si="24"/>
        <v>0</v>
      </c>
      <c r="BF274" s="168">
        <f t="shared" si="25"/>
        <v>0</v>
      </c>
      <c r="BG274" s="168">
        <f t="shared" si="26"/>
        <v>0</v>
      </c>
      <c r="BH274" s="168">
        <f t="shared" si="27"/>
        <v>0</v>
      </c>
      <c r="BI274" s="168">
        <f t="shared" si="28"/>
        <v>0</v>
      </c>
      <c r="BJ274" s="15" t="s">
        <v>77</v>
      </c>
      <c r="BK274" s="168">
        <f t="shared" si="29"/>
        <v>0</v>
      </c>
      <c r="BL274" s="15" t="s">
        <v>130</v>
      </c>
      <c r="BM274" s="167" t="s">
        <v>868</v>
      </c>
    </row>
    <row r="275" spans="1:65" s="2" customFormat="1" ht="16.5" customHeight="1">
      <c r="A275" s="32"/>
      <c r="B275" s="33"/>
      <c r="C275" s="155" t="s">
        <v>869</v>
      </c>
      <c r="D275" s="155" t="s">
        <v>116</v>
      </c>
      <c r="E275" s="156" t="s">
        <v>870</v>
      </c>
      <c r="F275" s="157" t="s">
        <v>871</v>
      </c>
      <c r="G275" s="158" t="s">
        <v>119</v>
      </c>
      <c r="H275" s="159">
        <v>1</v>
      </c>
      <c r="I275" s="160"/>
      <c r="J275" s="161">
        <f t="shared" si="20"/>
        <v>0</v>
      </c>
      <c r="K275" s="157" t="s">
        <v>120</v>
      </c>
      <c r="L275" s="162"/>
      <c r="M275" s="163" t="s">
        <v>19</v>
      </c>
      <c r="N275" s="164" t="s">
        <v>41</v>
      </c>
      <c r="O275" s="62"/>
      <c r="P275" s="165">
        <f t="shared" si="21"/>
        <v>0</v>
      </c>
      <c r="Q275" s="165">
        <v>0</v>
      </c>
      <c r="R275" s="165">
        <f t="shared" si="22"/>
        <v>0</v>
      </c>
      <c r="S275" s="165">
        <v>0</v>
      </c>
      <c r="T275" s="166">
        <f t="shared" si="2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7" t="s">
        <v>146</v>
      </c>
      <c r="AT275" s="167" t="s">
        <v>116</v>
      </c>
      <c r="AU275" s="167" t="s">
        <v>70</v>
      </c>
      <c r="AY275" s="15" t="s">
        <v>121</v>
      </c>
      <c r="BE275" s="168">
        <f t="shared" si="24"/>
        <v>0</v>
      </c>
      <c r="BF275" s="168">
        <f t="shared" si="25"/>
        <v>0</v>
      </c>
      <c r="BG275" s="168">
        <f t="shared" si="26"/>
        <v>0</v>
      </c>
      <c r="BH275" s="168">
        <f t="shared" si="27"/>
        <v>0</v>
      </c>
      <c r="BI275" s="168">
        <f t="shared" si="28"/>
        <v>0</v>
      </c>
      <c r="BJ275" s="15" t="s">
        <v>77</v>
      </c>
      <c r="BK275" s="168">
        <f t="shared" si="29"/>
        <v>0</v>
      </c>
      <c r="BL275" s="15" t="s">
        <v>130</v>
      </c>
      <c r="BM275" s="167" t="s">
        <v>872</v>
      </c>
    </row>
    <row r="276" spans="1:65" s="2" customFormat="1" ht="16.5" customHeight="1">
      <c r="A276" s="32"/>
      <c r="B276" s="33"/>
      <c r="C276" s="155" t="s">
        <v>873</v>
      </c>
      <c r="D276" s="155" t="s">
        <v>116</v>
      </c>
      <c r="E276" s="156" t="s">
        <v>874</v>
      </c>
      <c r="F276" s="157" t="s">
        <v>875</v>
      </c>
      <c r="G276" s="158" t="s">
        <v>119</v>
      </c>
      <c r="H276" s="159">
        <v>1</v>
      </c>
      <c r="I276" s="160"/>
      <c r="J276" s="161">
        <f t="shared" si="20"/>
        <v>0</v>
      </c>
      <c r="K276" s="157" t="s">
        <v>120</v>
      </c>
      <c r="L276" s="162"/>
      <c r="M276" s="163" t="s">
        <v>19</v>
      </c>
      <c r="N276" s="164" t="s">
        <v>41</v>
      </c>
      <c r="O276" s="62"/>
      <c r="P276" s="165">
        <f t="shared" si="21"/>
        <v>0</v>
      </c>
      <c r="Q276" s="165">
        <v>0</v>
      </c>
      <c r="R276" s="165">
        <f t="shared" si="22"/>
        <v>0</v>
      </c>
      <c r="S276" s="165">
        <v>0</v>
      </c>
      <c r="T276" s="166">
        <f t="shared" si="2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67" t="s">
        <v>146</v>
      </c>
      <c r="AT276" s="167" t="s">
        <v>116</v>
      </c>
      <c r="AU276" s="167" t="s">
        <v>70</v>
      </c>
      <c r="AY276" s="15" t="s">
        <v>121</v>
      </c>
      <c r="BE276" s="168">
        <f t="shared" si="24"/>
        <v>0</v>
      </c>
      <c r="BF276" s="168">
        <f t="shared" si="25"/>
        <v>0</v>
      </c>
      <c r="BG276" s="168">
        <f t="shared" si="26"/>
        <v>0</v>
      </c>
      <c r="BH276" s="168">
        <f t="shared" si="27"/>
        <v>0</v>
      </c>
      <c r="BI276" s="168">
        <f t="shared" si="28"/>
        <v>0</v>
      </c>
      <c r="BJ276" s="15" t="s">
        <v>77</v>
      </c>
      <c r="BK276" s="168">
        <f t="shared" si="29"/>
        <v>0</v>
      </c>
      <c r="BL276" s="15" t="s">
        <v>130</v>
      </c>
      <c r="BM276" s="167" t="s">
        <v>876</v>
      </c>
    </row>
    <row r="277" spans="1:65" s="2" customFormat="1" ht="16.5" customHeight="1">
      <c r="A277" s="32"/>
      <c r="B277" s="33"/>
      <c r="C277" s="155" t="s">
        <v>877</v>
      </c>
      <c r="D277" s="155" t="s">
        <v>116</v>
      </c>
      <c r="E277" s="156" t="s">
        <v>878</v>
      </c>
      <c r="F277" s="157" t="s">
        <v>879</v>
      </c>
      <c r="G277" s="158" t="s">
        <v>119</v>
      </c>
      <c r="H277" s="159">
        <v>1</v>
      </c>
      <c r="I277" s="160"/>
      <c r="J277" s="161">
        <f t="shared" si="20"/>
        <v>0</v>
      </c>
      <c r="K277" s="157" t="s">
        <v>120</v>
      </c>
      <c r="L277" s="162"/>
      <c r="M277" s="163" t="s">
        <v>19</v>
      </c>
      <c r="N277" s="164" t="s">
        <v>41</v>
      </c>
      <c r="O277" s="62"/>
      <c r="P277" s="165">
        <f t="shared" si="21"/>
        <v>0</v>
      </c>
      <c r="Q277" s="165">
        <v>0</v>
      </c>
      <c r="R277" s="165">
        <f t="shared" si="22"/>
        <v>0</v>
      </c>
      <c r="S277" s="165">
        <v>0</v>
      </c>
      <c r="T277" s="166">
        <f t="shared" si="2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7" t="s">
        <v>146</v>
      </c>
      <c r="AT277" s="167" t="s">
        <v>116</v>
      </c>
      <c r="AU277" s="167" t="s">
        <v>70</v>
      </c>
      <c r="AY277" s="15" t="s">
        <v>121</v>
      </c>
      <c r="BE277" s="168">
        <f t="shared" si="24"/>
        <v>0</v>
      </c>
      <c r="BF277" s="168">
        <f t="shared" si="25"/>
        <v>0</v>
      </c>
      <c r="BG277" s="168">
        <f t="shared" si="26"/>
        <v>0</v>
      </c>
      <c r="BH277" s="168">
        <f t="shared" si="27"/>
        <v>0</v>
      </c>
      <c r="BI277" s="168">
        <f t="shared" si="28"/>
        <v>0</v>
      </c>
      <c r="BJ277" s="15" t="s">
        <v>77</v>
      </c>
      <c r="BK277" s="168">
        <f t="shared" si="29"/>
        <v>0</v>
      </c>
      <c r="BL277" s="15" t="s">
        <v>130</v>
      </c>
      <c r="BM277" s="167" t="s">
        <v>880</v>
      </c>
    </row>
    <row r="278" spans="1:65" s="2" customFormat="1" ht="16.5" customHeight="1">
      <c r="A278" s="32"/>
      <c r="B278" s="33"/>
      <c r="C278" s="155" t="s">
        <v>881</v>
      </c>
      <c r="D278" s="155" t="s">
        <v>116</v>
      </c>
      <c r="E278" s="156" t="s">
        <v>882</v>
      </c>
      <c r="F278" s="157" t="s">
        <v>883</v>
      </c>
      <c r="G278" s="158" t="s">
        <v>119</v>
      </c>
      <c r="H278" s="159">
        <v>1</v>
      </c>
      <c r="I278" s="160"/>
      <c r="J278" s="161">
        <f t="shared" si="20"/>
        <v>0</v>
      </c>
      <c r="K278" s="157" t="s">
        <v>120</v>
      </c>
      <c r="L278" s="162"/>
      <c r="M278" s="163" t="s">
        <v>19</v>
      </c>
      <c r="N278" s="164" t="s">
        <v>41</v>
      </c>
      <c r="O278" s="62"/>
      <c r="P278" s="165">
        <f t="shared" si="21"/>
        <v>0</v>
      </c>
      <c r="Q278" s="165">
        <v>0</v>
      </c>
      <c r="R278" s="165">
        <f t="shared" si="22"/>
        <v>0</v>
      </c>
      <c r="S278" s="165">
        <v>0</v>
      </c>
      <c r="T278" s="166">
        <f t="shared" si="2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7" t="s">
        <v>146</v>
      </c>
      <c r="AT278" s="167" t="s">
        <v>116</v>
      </c>
      <c r="AU278" s="167" t="s">
        <v>70</v>
      </c>
      <c r="AY278" s="15" t="s">
        <v>121</v>
      </c>
      <c r="BE278" s="168">
        <f t="shared" si="24"/>
        <v>0</v>
      </c>
      <c r="BF278" s="168">
        <f t="shared" si="25"/>
        <v>0</v>
      </c>
      <c r="BG278" s="168">
        <f t="shared" si="26"/>
        <v>0</v>
      </c>
      <c r="BH278" s="168">
        <f t="shared" si="27"/>
        <v>0</v>
      </c>
      <c r="BI278" s="168">
        <f t="shared" si="28"/>
        <v>0</v>
      </c>
      <c r="BJ278" s="15" t="s">
        <v>77</v>
      </c>
      <c r="BK278" s="168">
        <f t="shared" si="29"/>
        <v>0</v>
      </c>
      <c r="BL278" s="15" t="s">
        <v>130</v>
      </c>
      <c r="BM278" s="167" t="s">
        <v>884</v>
      </c>
    </row>
    <row r="279" spans="1:65" s="2" customFormat="1" ht="16.5" customHeight="1">
      <c r="A279" s="32"/>
      <c r="B279" s="33"/>
      <c r="C279" s="155" t="s">
        <v>885</v>
      </c>
      <c r="D279" s="155" t="s">
        <v>116</v>
      </c>
      <c r="E279" s="156" t="s">
        <v>886</v>
      </c>
      <c r="F279" s="157" t="s">
        <v>887</v>
      </c>
      <c r="G279" s="158" t="s">
        <v>119</v>
      </c>
      <c r="H279" s="159">
        <v>1</v>
      </c>
      <c r="I279" s="160"/>
      <c r="J279" s="161">
        <f t="shared" ref="J279:J342" si="30">ROUND(I279*H279,2)</f>
        <v>0</v>
      </c>
      <c r="K279" s="157" t="s">
        <v>120</v>
      </c>
      <c r="L279" s="162"/>
      <c r="M279" s="163" t="s">
        <v>19</v>
      </c>
      <c r="N279" s="164" t="s">
        <v>41</v>
      </c>
      <c r="O279" s="62"/>
      <c r="P279" s="165">
        <f t="shared" ref="P279:P342" si="31">O279*H279</f>
        <v>0</v>
      </c>
      <c r="Q279" s="165">
        <v>0</v>
      </c>
      <c r="R279" s="165">
        <f t="shared" ref="R279:R342" si="32">Q279*H279</f>
        <v>0</v>
      </c>
      <c r="S279" s="165">
        <v>0</v>
      </c>
      <c r="T279" s="166">
        <f t="shared" ref="T279:T342" si="33"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67" t="s">
        <v>146</v>
      </c>
      <c r="AT279" s="167" t="s">
        <v>116</v>
      </c>
      <c r="AU279" s="167" t="s">
        <v>70</v>
      </c>
      <c r="AY279" s="15" t="s">
        <v>121</v>
      </c>
      <c r="BE279" s="168">
        <f t="shared" ref="BE279:BE336" si="34">IF(N279="základní",J279,0)</f>
        <v>0</v>
      </c>
      <c r="BF279" s="168">
        <f t="shared" ref="BF279:BF336" si="35">IF(N279="snížená",J279,0)</f>
        <v>0</v>
      </c>
      <c r="BG279" s="168">
        <f t="shared" ref="BG279:BG336" si="36">IF(N279="zákl. přenesená",J279,0)</f>
        <v>0</v>
      </c>
      <c r="BH279" s="168">
        <f t="shared" ref="BH279:BH336" si="37">IF(N279="sníž. přenesená",J279,0)</f>
        <v>0</v>
      </c>
      <c r="BI279" s="168">
        <f t="shared" ref="BI279:BI336" si="38">IF(N279="nulová",J279,0)</f>
        <v>0</v>
      </c>
      <c r="BJ279" s="15" t="s">
        <v>77</v>
      </c>
      <c r="BK279" s="168">
        <f t="shared" ref="BK279:BK336" si="39">ROUND(I279*H279,2)</f>
        <v>0</v>
      </c>
      <c r="BL279" s="15" t="s">
        <v>130</v>
      </c>
      <c r="BM279" s="167" t="s">
        <v>888</v>
      </c>
    </row>
    <row r="280" spans="1:65" s="2" customFormat="1" ht="16.5" customHeight="1">
      <c r="A280" s="32"/>
      <c r="B280" s="33"/>
      <c r="C280" s="155" t="s">
        <v>889</v>
      </c>
      <c r="D280" s="155" t="s">
        <v>116</v>
      </c>
      <c r="E280" s="156" t="s">
        <v>890</v>
      </c>
      <c r="F280" s="157" t="s">
        <v>891</v>
      </c>
      <c r="G280" s="158" t="s">
        <v>119</v>
      </c>
      <c r="H280" s="159">
        <v>1</v>
      </c>
      <c r="I280" s="160"/>
      <c r="J280" s="161">
        <f t="shared" si="30"/>
        <v>0</v>
      </c>
      <c r="K280" s="157" t="s">
        <v>120</v>
      </c>
      <c r="L280" s="162"/>
      <c r="M280" s="163" t="s">
        <v>19</v>
      </c>
      <c r="N280" s="164" t="s">
        <v>41</v>
      </c>
      <c r="O280" s="62"/>
      <c r="P280" s="165">
        <f t="shared" si="31"/>
        <v>0</v>
      </c>
      <c r="Q280" s="165">
        <v>0</v>
      </c>
      <c r="R280" s="165">
        <f t="shared" si="32"/>
        <v>0</v>
      </c>
      <c r="S280" s="165">
        <v>0</v>
      </c>
      <c r="T280" s="166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67" t="s">
        <v>146</v>
      </c>
      <c r="AT280" s="167" t="s">
        <v>116</v>
      </c>
      <c r="AU280" s="167" t="s">
        <v>70</v>
      </c>
      <c r="AY280" s="15" t="s">
        <v>121</v>
      </c>
      <c r="BE280" s="168">
        <f t="shared" si="34"/>
        <v>0</v>
      </c>
      <c r="BF280" s="168">
        <f t="shared" si="35"/>
        <v>0</v>
      </c>
      <c r="BG280" s="168">
        <f t="shared" si="36"/>
        <v>0</v>
      </c>
      <c r="BH280" s="168">
        <f t="shared" si="37"/>
        <v>0</v>
      </c>
      <c r="BI280" s="168">
        <f t="shared" si="38"/>
        <v>0</v>
      </c>
      <c r="BJ280" s="15" t="s">
        <v>77</v>
      </c>
      <c r="BK280" s="168">
        <f t="shared" si="39"/>
        <v>0</v>
      </c>
      <c r="BL280" s="15" t="s">
        <v>130</v>
      </c>
      <c r="BM280" s="167" t="s">
        <v>892</v>
      </c>
    </row>
    <row r="281" spans="1:65" s="2" customFormat="1" ht="16.5" customHeight="1">
      <c r="A281" s="32"/>
      <c r="B281" s="33"/>
      <c r="C281" s="155" t="s">
        <v>893</v>
      </c>
      <c r="D281" s="155" t="s">
        <v>116</v>
      </c>
      <c r="E281" s="156" t="s">
        <v>894</v>
      </c>
      <c r="F281" s="157" t="s">
        <v>895</v>
      </c>
      <c r="G281" s="158" t="s">
        <v>119</v>
      </c>
      <c r="H281" s="159">
        <v>1</v>
      </c>
      <c r="I281" s="160"/>
      <c r="J281" s="161">
        <f t="shared" si="30"/>
        <v>0</v>
      </c>
      <c r="K281" s="157" t="s">
        <v>120</v>
      </c>
      <c r="L281" s="162"/>
      <c r="M281" s="163" t="s">
        <v>19</v>
      </c>
      <c r="N281" s="164" t="s">
        <v>41</v>
      </c>
      <c r="O281" s="62"/>
      <c r="P281" s="165">
        <f t="shared" si="31"/>
        <v>0</v>
      </c>
      <c r="Q281" s="165">
        <v>0</v>
      </c>
      <c r="R281" s="165">
        <f t="shared" si="32"/>
        <v>0</v>
      </c>
      <c r="S281" s="165">
        <v>0</v>
      </c>
      <c r="T281" s="166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67" t="s">
        <v>146</v>
      </c>
      <c r="AT281" s="167" t="s">
        <v>116</v>
      </c>
      <c r="AU281" s="167" t="s">
        <v>70</v>
      </c>
      <c r="AY281" s="15" t="s">
        <v>121</v>
      </c>
      <c r="BE281" s="168">
        <f t="shared" si="34"/>
        <v>0</v>
      </c>
      <c r="BF281" s="168">
        <f t="shared" si="35"/>
        <v>0</v>
      </c>
      <c r="BG281" s="168">
        <f t="shared" si="36"/>
        <v>0</v>
      </c>
      <c r="BH281" s="168">
        <f t="shared" si="37"/>
        <v>0</v>
      </c>
      <c r="BI281" s="168">
        <f t="shared" si="38"/>
        <v>0</v>
      </c>
      <c r="BJ281" s="15" t="s">
        <v>77</v>
      </c>
      <c r="BK281" s="168">
        <f t="shared" si="39"/>
        <v>0</v>
      </c>
      <c r="BL281" s="15" t="s">
        <v>130</v>
      </c>
      <c r="BM281" s="167" t="s">
        <v>896</v>
      </c>
    </row>
    <row r="282" spans="1:65" s="2" customFormat="1" ht="16.5" customHeight="1">
      <c r="A282" s="32"/>
      <c r="B282" s="33"/>
      <c r="C282" s="155" t="s">
        <v>897</v>
      </c>
      <c r="D282" s="155" t="s">
        <v>116</v>
      </c>
      <c r="E282" s="156" t="s">
        <v>898</v>
      </c>
      <c r="F282" s="157" t="s">
        <v>899</v>
      </c>
      <c r="G282" s="158" t="s">
        <v>119</v>
      </c>
      <c r="H282" s="159">
        <v>1</v>
      </c>
      <c r="I282" s="160"/>
      <c r="J282" s="161">
        <f t="shared" si="30"/>
        <v>0</v>
      </c>
      <c r="K282" s="157" t="s">
        <v>120</v>
      </c>
      <c r="L282" s="162"/>
      <c r="M282" s="163" t="s">
        <v>19</v>
      </c>
      <c r="N282" s="164" t="s">
        <v>41</v>
      </c>
      <c r="O282" s="62"/>
      <c r="P282" s="165">
        <f t="shared" si="31"/>
        <v>0</v>
      </c>
      <c r="Q282" s="165">
        <v>0</v>
      </c>
      <c r="R282" s="165">
        <f t="shared" si="32"/>
        <v>0</v>
      </c>
      <c r="S282" s="165">
        <v>0</v>
      </c>
      <c r="T282" s="166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7" t="s">
        <v>146</v>
      </c>
      <c r="AT282" s="167" t="s">
        <v>116</v>
      </c>
      <c r="AU282" s="167" t="s">
        <v>70</v>
      </c>
      <c r="AY282" s="15" t="s">
        <v>121</v>
      </c>
      <c r="BE282" s="168">
        <f t="shared" si="34"/>
        <v>0</v>
      </c>
      <c r="BF282" s="168">
        <f t="shared" si="35"/>
        <v>0</v>
      </c>
      <c r="BG282" s="168">
        <f t="shared" si="36"/>
        <v>0</v>
      </c>
      <c r="BH282" s="168">
        <f t="shared" si="37"/>
        <v>0</v>
      </c>
      <c r="BI282" s="168">
        <f t="shared" si="38"/>
        <v>0</v>
      </c>
      <c r="BJ282" s="15" t="s">
        <v>77</v>
      </c>
      <c r="BK282" s="168">
        <f t="shared" si="39"/>
        <v>0</v>
      </c>
      <c r="BL282" s="15" t="s">
        <v>130</v>
      </c>
      <c r="BM282" s="167" t="s">
        <v>900</v>
      </c>
    </row>
    <row r="283" spans="1:65" s="2" customFormat="1" ht="16.5" customHeight="1">
      <c r="A283" s="32"/>
      <c r="B283" s="33"/>
      <c r="C283" s="155" t="s">
        <v>901</v>
      </c>
      <c r="D283" s="155" t="s">
        <v>116</v>
      </c>
      <c r="E283" s="156" t="s">
        <v>902</v>
      </c>
      <c r="F283" s="157" t="s">
        <v>903</v>
      </c>
      <c r="G283" s="158" t="s">
        <v>119</v>
      </c>
      <c r="H283" s="159">
        <v>1</v>
      </c>
      <c r="I283" s="160"/>
      <c r="J283" s="161">
        <f t="shared" si="30"/>
        <v>0</v>
      </c>
      <c r="K283" s="157" t="s">
        <v>120</v>
      </c>
      <c r="L283" s="162"/>
      <c r="M283" s="163" t="s">
        <v>19</v>
      </c>
      <c r="N283" s="164" t="s">
        <v>41</v>
      </c>
      <c r="O283" s="62"/>
      <c r="P283" s="165">
        <f t="shared" si="31"/>
        <v>0</v>
      </c>
      <c r="Q283" s="165">
        <v>0</v>
      </c>
      <c r="R283" s="165">
        <f t="shared" si="32"/>
        <v>0</v>
      </c>
      <c r="S283" s="165">
        <v>0</v>
      </c>
      <c r="T283" s="166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7" t="s">
        <v>146</v>
      </c>
      <c r="AT283" s="167" t="s">
        <v>116</v>
      </c>
      <c r="AU283" s="167" t="s">
        <v>70</v>
      </c>
      <c r="AY283" s="15" t="s">
        <v>121</v>
      </c>
      <c r="BE283" s="168">
        <f t="shared" si="34"/>
        <v>0</v>
      </c>
      <c r="BF283" s="168">
        <f t="shared" si="35"/>
        <v>0</v>
      </c>
      <c r="BG283" s="168">
        <f t="shared" si="36"/>
        <v>0</v>
      </c>
      <c r="BH283" s="168">
        <f t="shared" si="37"/>
        <v>0</v>
      </c>
      <c r="BI283" s="168">
        <f t="shared" si="38"/>
        <v>0</v>
      </c>
      <c r="BJ283" s="15" t="s">
        <v>77</v>
      </c>
      <c r="BK283" s="168">
        <f t="shared" si="39"/>
        <v>0</v>
      </c>
      <c r="BL283" s="15" t="s">
        <v>130</v>
      </c>
      <c r="BM283" s="167" t="s">
        <v>904</v>
      </c>
    </row>
    <row r="284" spans="1:65" s="2" customFormat="1" ht="24.2" customHeight="1">
      <c r="A284" s="32"/>
      <c r="B284" s="33"/>
      <c r="C284" s="155" t="s">
        <v>905</v>
      </c>
      <c r="D284" s="155" t="s">
        <v>116</v>
      </c>
      <c r="E284" s="156" t="s">
        <v>906</v>
      </c>
      <c r="F284" s="157" t="s">
        <v>907</v>
      </c>
      <c r="G284" s="158" t="s">
        <v>119</v>
      </c>
      <c r="H284" s="159">
        <v>1</v>
      </c>
      <c r="I284" s="160"/>
      <c r="J284" s="161">
        <f t="shared" si="30"/>
        <v>0</v>
      </c>
      <c r="K284" s="157" t="s">
        <v>120</v>
      </c>
      <c r="L284" s="162"/>
      <c r="M284" s="163" t="s">
        <v>19</v>
      </c>
      <c r="N284" s="164" t="s">
        <v>41</v>
      </c>
      <c r="O284" s="62"/>
      <c r="P284" s="165">
        <f t="shared" si="31"/>
        <v>0</v>
      </c>
      <c r="Q284" s="165">
        <v>0</v>
      </c>
      <c r="R284" s="165">
        <f t="shared" si="32"/>
        <v>0</v>
      </c>
      <c r="S284" s="165">
        <v>0</v>
      </c>
      <c r="T284" s="166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7" t="s">
        <v>146</v>
      </c>
      <c r="AT284" s="167" t="s">
        <v>116</v>
      </c>
      <c r="AU284" s="167" t="s">
        <v>70</v>
      </c>
      <c r="AY284" s="15" t="s">
        <v>121</v>
      </c>
      <c r="BE284" s="168">
        <f t="shared" si="34"/>
        <v>0</v>
      </c>
      <c r="BF284" s="168">
        <f t="shared" si="35"/>
        <v>0</v>
      </c>
      <c r="BG284" s="168">
        <f t="shared" si="36"/>
        <v>0</v>
      </c>
      <c r="BH284" s="168">
        <f t="shared" si="37"/>
        <v>0</v>
      </c>
      <c r="BI284" s="168">
        <f t="shared" si="38"/>
        <v>0</v>
      </c>
      <c r="BJ284" s="15" t="s">
        <v>77</v>
      </c>
      <c r="BK284" s="168">
        <f t="shared" si="39"/>
        <v>0</v>
      </c>
      <c r="BL284" s="15" t="s">
        <v>130</v>
      </c>
      <c r="BM284" s="167" t="s">
        <v>908</v>
      </c>
    </row>
    <row r="285" spans="1:65" s="2" customFormat="1" ht="16.5" customHeight="1">
      <c r="A285" s="32"/>
      <c r="B285" s="33"/>
      <c r="C285" s="155" t="s">
        <v>909</v>
      </c>
      <c r="D285" s="155" t="s">
        <v>116</v>
      </c>
      <c r="E285" s="156" t="s">
        <v>910</v>
      </c>
      <c r="F285" s="157" t="s">
        <v>911</v>
      </c>
      <c r="G285" s="158" t="s">
        <v>659</v>
      </c>
      <c r="H285" s="159">
        <v>1</v>
      </c>
      <c r="I285" s="160"/>
      <c r="J285" s="161">
        <f t="shared" si="30"/>
        <v>0</v>
      </c>
      <c r="K285" s="157" t="s">
        <v>120</v>
      </c>
      <c r="L285" s="162"/>
      <c r="M285" s="163" t="s">
        <v>19</v>
      </c>
      <c r="N285" s="164" t="s">
        <v>41</v>
      </c>
      <c r="O285" s="62"/>
      <c r="P285" s="165">
        <f t="shared" si="31"/>
        <v>0</v>
      </c>
      <c r="Q285" s="165">
        <v>0</v>
      </c>
      <c r="R285" s="165">
        <f t="shared" si="32"/>
        <v>0</v>
      </c>
      <c r="S285" s="165">
        <v>0</v>
      </c>
      <c r="T285" s="166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7" t="s">
        <v>146</v>
      </c>
      <c r="AT285" s="167" t="s">
        <v>116</v>
      </c>
      <c r="AU285" s="167" t="s">
        <v>70</v>
      </c>
      <c r="AY285" s="15" t="s">
        <v>121</v>
      </c>
      <c r="BE285" s="168">
        <f t="shared" si="34"/>
        <v>0</v>
      </c>
      <c r="BF285" s="168">
        <f t="shared" si="35"/>
        <v>0</v>
      </c>
      <c r="BG285" s="168">
        <f t="shared" si="36"/>
        <v>0</v>
      </c>
      <c r="BH285" s="168">
        <f t="shared" si="37"/>
        <v>0</v>
      </c>
      <c r="BI285" s="168">
        <f t="shared" si="38"/>
        <v>0</v>
      </c>
      <c r="BJ285" s="15" t="s">
        <v>77</v>
      </c>
      <c r="BK285" s="168">
        <f t="shared" si="39"/>
        <v>0</v>
      </c>
      <c r="BL285" s="15" t="s">
        <v>130</v>
      </c>
      <c r="BM285" s="167" t="s">
        <v>912</v>
      </c>
    </row>
    <row r="286" spans="1:65" s="2" customFormat="1" ht="21.75" customHeight="1">
      <c r="A286" s="32"/>
      <c r="B286" s="33"/>
      <c r="C286" s="155" t="s">
        <v>913</v>
      </c>
      <c r="D286" s="155" t="s">
        <v>116</v>
      </c>
      <c r="E286" s="156" t="s">
        <v>914</v>
      </c>
      <c r="F286" s="157" t="s">
        <v>915</v>
      </c>
      <c r="G286" s="158" t="s">
        <v>659</v>
      </c>
      <c r="H286" s="159">
        <v>1</v>
      </c>
      <c r="I286" s="160"/>
      <c r="J286" s="161">
        <f t="shared" si="30"/>
        <v>0</v>
      </c>
      <c r="K286" s="157" t="s">
        <v>120</v>
      </c>
      <c r="L286" s="162"/>
      <c r="M286" s="163" t="s">
        <v>19</v>
      </c>
      <c r="N286" s="164" t="s">
        <v>41</v>
      </c>
      <c r="O286" s="62"/>
      <c r="P286" s="165">
        <f t="shared" si="31"/>
        <v>0</v>
      </c>
      <c r="Q286" s="165">
        <v>0</v>
      </c>
      <c r="R286" s="165">
        <f t="shared" si="32"/>
        <v>0</v>
      </c>
      <c r="S286" s="165">
        <v>0</v>
      </c>
      <c r="T286" s="166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67" t="s">
        <v>146</v>
      </c>
      <c r="AT286" s="167" t="s">
        <v>116</v>
      </c>
      <c r="AU286" s="167" t="s">
        <v>70</v>
      </c>
      <c r="AY286" s="15" t="s">
        <v>121</v>
      </c>
      <c r="BE286" s="168">
        <f t="shared" si="34"/>
        <v>0</v>
      </c>
      <c r="BF286" s="168">
        <f t="shared" si="35"/>
        <v>0</v>
      </c>
      <c r="BG286" s="168">
        <f t="shared" si="36"/>
        <v>0</v>
      </c>
      <c r="BH286" s="168">
        <f t="shared" si="37"/>
        <v>0</v>
      </c>
      <c r="BI286" s="168">
        <f t="shared" si="38"/>
        <v>0</v>
      </c>
      <c r="BJ286" s="15" t="s">
        <v>77</v>
      </c>
      <c r="BK286" s="168">
        <f t="shared" si="39"/>
        <v>0</v>
      </c>
      <c r="BL286" s="15" t="s">
        <v>130</v>
      </c>
      <c r="BM286" s="167" t="s">
        <v>916</v>
      </c>
    </row>
    <row r="287" spans="1:65" s="2" customFormat="1" ht="21.75" customHeight="1">
      <c r="A287" s="32"/>
      <c r="B287" s="33"/>
      <c r="C287" s="155" t="s">
        <v>917</v>
      </c>
      <c r="D287" s="155" t="s">
        <v>116</v>
      </c>
      <c r="E287" s="156" t="s">
        <v>918</v>
      </c>
      <c r="F287" s="157" t="s">
        <v>919</v>
      </c>
      <c r="G287" s="158" t="s">
        <v>659</v>
      </c>
      <c r="H287" s="159">
        <v>1</v>
      </c>
      <c r="I287" s="160"/>
      <c r="J287" s="161">
        <f t="shared" si="30"/>
        <v>0</v>
      </c>
      <c r="K287" s="157" t="s">
        <v>120</v>
      </c>
      <c r="L287" s="162"/>
      <c r="M287" s="163" t="s">
        <v>19</v>
      </c>
      <c r="N287" s="164" t="s">
        <v>41</v>
      </c>
      <c r="O287" s="62"/>
      <c r="P287" s="165">
        <f t="shared" si="31"/>
        <v>0</v>
      </c>
      <c r="Q287" s="165">
        <v>0</v>
      </c>
      <c r="R287" s="165">
        <f t="shared" si="32"/>
        <v>0</v>
      </c>
      <c r="S287" s="165">
        <v>0</v>
      </c>
      <c r="T287" s="166">
        <f t="shared" si="3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7" t="s">
        <v>146</v>
      </c>
      <c r="AT287" s="167" t="s">
        <v>116</v>
      </c>
      <c r="AU287" s="167" t="s">
        <v>70</v>
      </c>
      <c r="AY287" s="15" t="s">
        <v>121</v>
      </c>
      <c r="BE287" s="168">
        <f t="shared" si="34"/>
        <v>0</v>
      </c>
      <c r="BF287" s="168">
        <f t="shared" si="35"/>
        <v>0</v>
      </c>
      <c r="BG287" s="168">
        <f t="shared" si="36"/>
        <v>0</v>
      </c>
      <c r="BH287" s="168">
        <f t="shared" si="37"/>
        <v>0</v>
      </c>
      <c r="BI287" s="168">
        <f t="shared" si="38"/>
        <v>0</v>
      </c>
      <c r="BJ287" s="15" t="s">
        <v>77</v>
      </c>
      <c r="BK287" s="168">
        <f t="shared" si="39"/>
        <v>0</v>
      </c>
      <c r="BL287" s="15" t="s">
        <v>130</v>
      </c>
      <c r="BM287" s="167" t="s">
        <v>920</v>
      </c>
    </row>
    <row r="288" spans="1:65" s="2" customFormat="1" ht="16.5" customHeight="1">
      <c r="A288" s="32"/>
      <c r="B288" s="33"/>
      <c r="C288" s="155" t="s">
        <v>921</v>
      </c>
      <c r="D288" s="155" t="s">
        <v>116</v>
      </c>
      <c r="E288" s="156" t="s">
        <v>922</v>
      </c>
      <c r="F288" s="157" t="s">
        <v>923</v>
      </c>
      <c r="G288" s="158" t="s">
        <v>659</v>
      </c>
      <c r="H288" s="159">
        <v>1</v>
      </c>
      <c r="I288" s="160"/>
      <c r="J288" s="161">
        <f t="shared" si="30"/>
        <v>0</v>
      </c>
      <c r="K288" s="157" t="s">
        <v>120</v>
      </c>
      <c r="L288" s="162"/>
      <c r="M288" s="163" t="s">
        <v>19</v>
      </c>
      <c r="N288" s="164" t="s">
        <v>41</v>
      </c>
      <c r="O288" s="62"/>
      <c r="P288" s="165">
        <f t="shared" si="31"/>
        <v>0</v>
      </c>
      <c r="Q288" s="165">
        <v>0</v>
      </c>
      <c r="R288" s="165">
        <f t="shared" si="32"/>
        <v>0</v>
      </c>
      <c r="S288" s="165">
        <v>0</v>
      </c>
      <c r="T288" s="166">
        <f t="shared" si="3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7" t="s">
        <v>146</v>
      </c>
      <c r="AT288" s="167" t="s">
        <v>116</v>
      </c>
      <c r="AU288" s="167" t="s">
        <v>70</v>
      </c>
      <c r="AY288" s="15" t="s">
        <v>121</v>
      </c>
      <c r="BE288" s="168">
        <f t="shared" si="34"/>
        <v>0</v>
      </c>
      <c r="BF288" s="168">
        <f t="shared" si="35"/>
        <v>0</v>
      </c>
      <c r="BG288" s="168">
        <f t="shared" si="36"/>
        <v>0</v>
      </c>
      <c r="BH288" s="168">
        <f t="shared" si="37"/>
        <v>0</v>
      </c>
      <c r="BI288" s="168">
        <f t="shared" si="38"/>
        <v>0</v>
      </c>
      <c r="BJ288" s="15" t="s">
        <v>77</v>
      </c>
      <c r="BK288" s="168">
        <f t="shared" si="39"/>
        <v>0</v>
      </c>
      <c r="BL288" s="15" t="s">
        <v>130</v>
      </c>
      <c r="BM288" s="167" t="s">
        <v>924</v>
      </c>
    </row>
    <row r="289" spans="1:65" s="2" customFormat="1" ht="16.5" customHeight="1">
      <c r="A289" s="32"/>
      <c r="B289" s="33"/>
      <c r="C289" s="155" t="s">
        <v>925</v>
      </c>
      <c r="D289" s="155" t="s">
        <v>116</v>
      </c>
      <c r="E289" s="156" t="s">
        <v>926</v>
      </c>
      <c r="F289" s="157" t="s">
        <v>927</v>
      </c>
      <c r="G289" s="158" t="s">
        <v>659</v>
      </c>
      <c r="H289" s="159">
        <v>1</v>
      </c>
      <c r="I289" s="160"/>
      <c r="J289" s="161">
        <f t="shared" si="30"/>
        <v>0</v>
      </c>
      <c r="K289" s="157" t="s">
        <v>120</v>
      </c>
      <c r="L289" s="162"/>
      <c r="M289" s="163" t="s">
        <v>19</v>
      </c>
      <c r="N289" s="164" t="s">
        <v>41</v>
      </c>
      <c r="O289" s="62"/>
      <c r="P289" s="165">
        <f t="shared" si="31"/>
        <v>0</v>
      </c>
      <c r="Q289" s="165">
        <v>0</v>
      </c>
      <c r="R289" s="165">
        <f t="shared" si="32"/>
        <v>0</v>
      </c>
      <c r="S289" s="165">
        <v>0</v>
      </c>
      <c r="T289" s="166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67" t="s">
        <v>146</v>
      </c>
      <c r="AT289" s="167" t="s">
        <v>116</v>
      </c>
      <c r="AU289" s="167" t="s">
        <v>70</v>
      </c>
      <c r="AY289" s="15" t="s">
        <v>121</v>
      </c>
      <c r="BE289" s="168">
        <f t="shared" si="34"/>
        <v>0</v>
      </c>
      <c r="BF289" s="168">
        <f t="shared" si="35"/>
        <v>0</v>
      </c>
      <c r="BG289" s="168">
        <f t="shared" si="36"/>
        <v>0</v>
      </c>
      <c r="BH289" s="168">
        <f t="shared" si="37"/>
        <v>0</v>
      </c>
      <c r="BI289" s="168">
        <f t="shared" si="38"/>
        <v>0</v>
      </c>
      <c r="BJ289" s="15" t="s">
        <v>77</v>
      </c>
      <c r="BK289" s="168">
        <f t="shared" si="39"/>
        <v>0</v>
      </c>
      <c r="BL289" s="15" t="s">
        <v>130</v>
      </c>
      <c r="BM289" s="167" t="s">
        <v>928</v>
      </c>
    </row>
    <row r="290" spans="1:65" s="2" customFormat="1" ht="16.5" customHeight="1">
      <c r="A290" s="32"/>
      <c r="B290" s="33"/>
      <c r="C290" s="155" t="s">
        <v>929</v>
      </c>
      <c r="D290" s="155" t="s">
        <v>116</v>
      </c>
      <c r="E290" s="156" t="s">
        <v>930</v>
      </c>
      <c r="F290" s="157" t="s">
        <v>931</v>
      </c>
      <c r="G290" s="158" t="s">
        <v>119</v>
      </c>
      <c r="H290" s="159">
        <v>1</v>
      </c>
      <c r="I290" s="160"/>
      <c r="J290" s="161">
        <f t="shared" si="30"/>
        <v>0</v>
      </c>
      <c r="K290" s="157" t="s">
        <v>120</v>
      </c>
      <c r="L290" s="162"/>
      <c r="M290" s="163" t="s">
        <v>19</v>
      </c>
      <c r="N290" s="164" t="s">
        <v>41</v>
      </c>
      <c r="O290" s="62"/>
      <c r="P290" s="165">
        <f t="shared" si="31"/>
        <v>0</v>
      </c>
      <c r="Q290" s="165">
        <v>0</v>
      </c>
      <c r="R290" s="165">
        <f t="shared" si="32"/>
        <v>0</v>
      </c>
      <c r="S290" s="165">
        <v>0</v>
      </c>
      <c r="T290" s="166">
        <f t="shared" si="3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7" t="s">
        <v>146</v>
      </c>
      <c r="AT290" s="167" t="s">
        <v>116</v>
      </c>
      <c r="AU290" s="167" t="s">
        <v>70</v>
      </c>
      <c r="AY290" s="15" t="s">
        <v>121</v>
      </c>
      <c r="BE290" s="168">
        <f t="shared" si="34"/>
        <v>0</v>
      </c>
      <c r="BF290" s="168">
        <f t="shared" si="35"/>
        <v>0</v>
      </c>
      <c r="BG290" s="168">
        <f t="shared" si="36"/>
        <v>0</v>
      </c>
      <c r="BH290" s="168">
        <f t="shared" si="37"/>
        <v>0</v>
      </c>
      <c r="BI290" s="168">
        <f t="shared" si="38"/>
        <v>0</v>
      </c>
      <c r="BJ290" s="15" t="s">
        <v>77</v>
      </c>
      <c r="BK290" s="168">
        <f t="shared" si="39"/>
        <v>0</v>
      </c>
      <c r="BL290" s="15" t="s">
        <v>130</v>
      </c>
      <c r="BM290" s="167" t="s">
        <v>932</v>
      </c>
    </row>
    <row r="291" spans="1:65" s="2" customFormat="1" ht="16.5" customHeight="1">
      <c r="A291" s="32"/>
      <c r="B291" s="33"/>
      <c r="C291" s="155" t="s">
        <v>933</v>
      </c>
      <c r="D291" s="155" t="s">
        <v>116</v>
      </c>
      <c r="E291" s="156" t="s">
        <v>934</v>
      </c>
      <c r="F291" s="157" t="s">
        <v>935</v>
      </c>
      <c r="G291" s="158" t="s">
        <v>119</v>
      </c>
      <c r="H291" s="159">
        <v>1</v>
      </c>
      <c r="I291" s="160"/>
      <c r="J291" s="161">
        <f t="shared" si="30"/>
        <v>0</v>
      </c>
      <c r="K291" s="157" t="s">
        <v>120</v>
      </c>
      <c r="L291" s="162"/>
      <c r="M291" s="163" t="s">
        <v>19</v>
      </c>
      <c r="N291" s="164" t="s">
        <v>41</v>
      </c>
      <c r="O291" s="62"/>
      <c r="P291" s="165">
        <f t="shared" si="31"/>
        <v>0</v>
      </c>
      <c r="Q291" s="165">
        <v>0</v>
      </c>
      <c r="R291" s="165">
        <f t="shared" si="32"/>
        <v>0</v>
      </c>
      <c r="S291" s="165">
        <v>0</v>
      </c>
      <c r="T291" s="166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7" t="s">
        <v>146</v>
      </c>
      <c r="AT291" s="167" t="s">
        <v>116</v>
      </c>
      <c r="AU291" s="167" t="s">
        <v>70</v>
      </c>
      <c r="AY291" s="15" t="s">
        <v>121</v>
      </c>
      <c r="BE291" s="168">
        <f t="shared" si="34"/>
        <v>0</v>
      </c>
      <c r="BF291" s="168">
        <f t="shared" si="35"/>
        <v>0</v>
      </c>
      <c r="BG291" s="168">
        <f t="shared" si="36"/>
        <v>0</v>
      </c>
      <c r="BH291" s="168">
        <f t="shared" si="37"/>
        <v>0</v>
      </c>
      <c r="BI291" s="168">
        <f t="shared" si="38"/>
        <v>0</v>
      </c>
      <c r="BJ291" s="15" t="s">
        <v>77</v>
      </c>
      <c r="BK291" s="168">
        <f t="shared" si="39"/>
        <v>0</v>
      </c>
      <c r="BL291" s="15" t="s">
        <v>130</v>
      </c>
      <c r="BM291" s="167" t="s">
        <v>936</v>
      </c>
    </row>
    <row r="292" spans="1:65" s="2" customFormat="1" ht="16.5" customHeight="1">
      <c r="A292" s="32"/>
      <c r="B292" s="33"/>
      <c r="C292" s="155" t="s">
        <v>937</v>
      </c>
      <c r="D292" s="155" t="s">
        <v>116</v>
      </c>
      <c r="E292" s="156" t="s">
        <v>938</v>
      </c>
      <c r="F292" s="157" t="s">
        <v>939</v>
      </c>
      <c r="G292" s="158" t="s">
        <v>119</v>
      </c>
      <c r="H292" s="159">
        <v>1</v>
      </c>
      <c r="I292" s="160"/>
      <c r="J292" s="161">
        <f t="shared" si="30"/>
        <v>0</v>
      </c>
      <c r="K292" s="157" t="s">
        <v>120</v>
      </c>
      <c r="L292" s="162"/>
      <c r="M292" s="163" t="s">
        <v>19</v>
      </c>
      <c r="N292" s="164" t="s">
        <v>41</v>
      </c>
      <c r="O292" s="62"/>
      <c r="P292" s="165">
        <f t="shared" si="31"/>
        <v>0</v>
      </c>
      <c r="Q292" s="165">
        <v>0</v>
      </c>
      <c r="R292" s="165">
        <f t="shared" si="32"/>
        <v>0</v>
      </c>
      <c r="S292" s="165">
        <v>0</v>
      </c>
      <c r="T292" s="166">
        <f t="shared" si="3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67" t="s">
        <v>146</v>
      </c>
      <c r="AT292" s="167" t="s">
        <v>116</v>
      </c>
      <c r="AU292" s="167" t="s">
        <v>70</v>
      </c>
      <c r="AY292" s="15" t="s">
        <v>121</v>
      </c>
      <c r="BE292" s="168">
        <f t="shared" si="34"/>
        <v>0</v>
      </c>
      <c r="BF292" s="168">
        <f t="shared" si="35"/>
        <v>0</v>
      </c>
      <c r="BG292" s="168">
        <f t="shared" si="36"/>
        <v>0</v>
      </c>
      <c r="BH292" s="168">
        <f t="shared" si="37"/>
        <v>0</v>
      </c>
      <c r="BI292" s="168">
        <f t="shared" si="38"/>
        <v>0</v>
      </c>
      <c r="BJ292" s="15" t="s">
        <v>77</v>
      </c>
      <c r="BK292" s="168">
        <f t="shared" si="39"/>
        <v>0</v>
      </c>
      <c r="BL292" s="15" t="s">
        <v>130</v>
      </c>
      <c r="BM292" s="167" t="s">
        <v>940</v>
      </c>
    </row>
    <row r="293" spans="1:65" s="2" customFormat="1" ht="21.75" customHeight="1">
      <c r="A293" s="32"/>
      <c r="B293" s="33"/>
      <c r="C293" s="155" t="s">
        <v>941</v>
      </c>
      <c r="D293" s="155" t="s">
        <v>116</v>
      </c>
      <c r="E293" s="156" t="s">
        <v>942</v>
      </c>
      <c r="F293" s="157" t="s">
        <v>943</v>
      </c>
      <c r="G293" s="158" t="s">
        <v>119</v>
      </c>
      <c r="H293" s="159">
        <v>1</v>
      </c>
      <c r="I293" s="160"/>
      <c r="J293" s="161">
        <f t="shared" si="30"/>
        <v>0</v>
      </c>
      <c r="K293" s="157" t="s">
        <v>120</v>
      </c>
      <c r="L293" s="162"/>
      <c r="M293" s="163" t="s">
        <v>19</v>
      </c>
      <c r="N293" s="164" t="s">
        <v>41</v>
      </c>
      <c r="O293" s="62"/>
      <c r="P293" s="165">
        <f t="shared" si="31"/>
        <v>0</v>
      </c>
      <c r="Q293" s="165">
        <v>0</v>
      </c>
      <c r="R293" s="165">
        <f t="shared" si="32"/>
        <v>0</v>
      </c>
      <c r="S293" s="165">
        <v>0</v>
      </c>
      <c r="T293" s="166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7" t="s">
        <v>146</v>
      </c>
      <c r="AT293" s="167" t="s">
        <v>116</v>
      </c>
      <c r="AU293" s="167" t="s">
        <v>70</v>
      </c>
      <c r="AY293" s="15" t="s">
        <v>121</v>
      </c>
      <c r="BE293" s="168">
        <f t="shared" si="34"/>
        <v>0</v>
      </c>
      <c r="BF293" s="168">
        <f t="shared" si="35"/>
        <v>0</v>
      </c>
      <c r="BG293" s="168">
        <f t="shared" si="36"/>
        <v>0</v>
      </c>
      <c r="BH293" s="168">
        <f t="shared" si="37"/>
        <v>0</v>
      </c>
      <c r="BI293" s="168">
        <f t="shared" si="38"/>
        <v>0</v>
      </c>
      <c r="BJ293" s="15" t="s">
        <v>77</v>
      </c>
      <c r="BK293" s="168">
        <f t="shared" si="39"/>
        <v>0</v>
      </c>
      <c r="BL293" s="15" t="s">
        <v>130</v>
      </c>
      <c r="BM293" s="167" t="s">
        <v>944</v>
      </c>
    </row>
    <row r="294" spans="1:65" s="2" customFormat="1" ht="21.75" customHeight="1">
      <c r="A294" s="32"/>
      <c r="B294" s="33"/>
      <c r="C294" s="155" t="s">
        <v>945</v>
      </c>
      <c r="D294" s="155" t="s">
        <v>116</v>
      </c>
      <c r="E294" s="156" t="s">
        <v>946</v>
      </c>
      <c r="F294" s="157" t="s">
        <v>947</v>
      </c>
      <c r="G294" s="158" t="s">
        <v>119</v>
      </c>
      <c r="H294" s="159">
        <v>1</v>
      </c>
      <c r="I294" s="160"/>
      <c r="J294" s="161">
        <f t="shared" si="30"/>
        <v>0</v>
      </c>
      <c r="K294" s="157" t="s">
        <v>120</v>
      </c>
      <c r="L294" s="162"/>
      <c r="M294" s="163" t="s">
        <v>19</v>
      </c>
      <c r="N294" s="164" t="s">
        <v>41</v>
      </c>
      <c r="O294" s="62"/>
      <c r="P294" s="165">
        <f t="shared" si="31"/>
        <v>0</v>
      </c>
      <c r="Q294" s="165">
        <v>0</v>
      </c>
      <c r="R294" s="165">
        <f t="shared" si="32"/>
        <v>0</v>
      </c>
      <c r="S294" s="165">
        <v>0</v>
      </c>
      <c r="T294" s="166">
        <f t="shared" si="3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7" t="s">
        <v>146</v>
      </c>
      <c r="AT294" s="167" t="s">
        <v>116</v>
      </c>
      <c r="AU294" s="167" t="s">
        <v>70</v>
      </c>
      <c r="AY294" s="15" t="s">
        <v>121</v>
      </c>
      <c r="BE294" s="168">
        <f t="shared" si="34"/>
        <v>0</v>
      </c>
      <c r="BF294" s="168">
        <f t="shared" si="35"/>
        <v>0</v>
      </c>
      <c r="BG294" s="168">
        <f t="shared" si="36"/>
        <v>0</v>
      </c>
      <c r="BH294" s="168">
        <f t="shared" si="37"/>
        <v>0</v>
      </c>
      <c r="BI294" s="168">
        <f t="shared" si="38"/>
        <v>0</v>
      </c>
      <c r="BJ294" s="15" t="s">
        <v>77</v>
      </c>
      <c r="BK294" s="168">
        <f t="shared" si="39"/>
        <v>0</v>
      </c>
      <c r="BL294" s="15" t="s">
        <v>130</v>
      </c>
      <c r="BM294" s="167" t="s">
        <v>948</v>
      </c>
    </row>
    <row r="295" spans="1:65" s="2" customFormat="1" ht="21.75" customHeight="1">
      <c r="A295" s="32"/>
      <c r="B295" s="33"/>
      <c r="C295" s="155" t="s">
        <v>949</v>
      </c>
      <c r="D295" s="155" t="s">
        <v>116</v>
      </c>
      <c r="E295" s="156" t="s">
        <v>950</v>
      </c>
      <c r="F295" s="157" t="s">
        <v>951</v>
      </c>
      <c r="G295" s="158" t="s">
        <v>119</v>
      </c>
      <c r="H295" s="159">
        <v>1</v>
      </c>
      <c r="I295" s="160"/>
      <c r="J295" s="161">
        <f t="shared" si="30"/>
        <v>0</v>
      </c>
      <c r="K295" s="157" t="s">
        <v>120</v>
      </c>
      <c r="L295" s="162"/>
      <c r="M295" s="163" t="s">
        <v>19</v>
      </c>
      <c r="N295" s="164" t="s">
        <v>41</v>
      </c>
      <c r="O295" s="62"/>
      <c r="P295" s="165">
        <f t="shared" si="31"/>
        <v>0</v>
      </c>
      <c r="Q295" s="165">
        <v>0</v>
      </c>
      <c r="R295" s="165">
        <f t="shared" si="32"/>
        <v>0</v>
      </c>
      <c r="S295" s="165">
        <v>0</v>
      </c>
      <c r="T295" s="166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67" t="s">
        <v>146</v>
      </c>
      <c r="AT295" s="167" t="s">
        <v>116</v>
      </c>
      <c r="AU295" s="167" t="s">
        <v>70</v>
      </c>
      <c r="AY295" s="15" t="s">
        <v>121</v>
      </c>
      <c r="BE295" s="168">
        <f t="shared" si="34"/>
        <v>0</v>
      </c>
      <c r="BF295" s="168">
        <f t="shared" si="35"/>
        <v>0</v>
      </c>
      <c r="BG295" s="168">
        <f t="shared" si="36"/>
        <v>0</v>
      </c>
      <c r="BH295" s="168">
        <f t="shared" si="37"/>
        <v>0</v>
      </c>
      <c r="BI295" s="168">
        <f t="shared" si="38"/>
        <v>0</v>
      </c>
      <c r="BJ295" s="15" t="s">
        <v>77</v>
      </c>
      <c r="BK295" s="168">
        <f t="shared" si="39"/>
        <v>0</v>
      </c>
      <c r="BL295" s="15" t="s">
        <v>130</v>
      </c>
      <c r="BM295" s="167" t="s">
        <v>952</v>
      </c>
    </row>
    <row r="296" spans="1:65" s="2" customFormat="1" ht="21.75" customHeight="1">
      <c r="A296" s="32"/>
      <c r="B296" s="33"/>
      <c r="C296" s="155" t="s">
        <v>953</v>
      </c>
      <c r="D296" s="155" t="s">
        <v>116</v>
      </c>
      <c r="E296" s="156" t="s">
        <v>954</v>
      </c>
      <c r="F296" s="157" t="s">
        <v>955</v>
      </c>
      <c r="G296" s="158" t="s">
        <v>119</v>
      </c>
      <c r="H296" s="159">
        <v>1</v>
      </c>
      <c r="I296" s="160"/>
      <c r="J296" s="161">
        <f t="shared" si="30"/>
        <v>0</v>
      </c>
      <c r="K296" s="157" t="s">
        <v>120</v>
      </c>
      <c r="L296" s="162"/>
      <c r="M296" s="163" t="s">
        <v>19</v>
      </c>
      <c r="N296" s="164" t="s">
        <v>41</v>
      </c>
      <c r="O296" s="62"/>
      <c r="P296" s="165">
        <f t="shared" si="31"/>
        <v>0</v>
      </c>
      <c r="Q296" s="165">
        <v>0</v>
      </c>
      <c r="R296" s="165">
        <f t="shared" si="32"/>
        <v>0</v>
      </c>
      <c r="S296" s="165">
        <v>0</v>
      </c>
      <c r="T296" s="166">
        <f t="shared" si="3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7" t="s">
        <v>146</v>
      </c>
      <c r="AT296" s="167" t="s">
        <v>116</v>
      </c>
      <c r="AU296" s="167" t="s">
        <v>70</v>
      </c>
      <c r="AY296" s="15" t="s">
        <v>121</v>
      </c>
      <c r="BE296" s="168">
        <f t="shared" si="34"/>
        <v>0</v>
      </c>
      <c r="BF296" s="168">
        <f t="shared" si="35"/>
        <v>0</v>
      </c>
      <c r="BG296" s="168">
        <f t="shared" si="36"/>
        <v>0</v>
      </c>
      <c r="BH296" s="168">
        <f t="shared" si="37"/>
        <v>0</v>
      </c>
      <c r="BI296" s="168">
        <f t="shared" si="38"/>
        <v>0</v>
      </c>
      <c r="BJ296" s="15" t="s">
        <v>77</v>
      </c>
      <c r="BK296" s="168">
        <f t="shared" si="39"/>
        <v>0</v>
      </c>
      <c r="BL296" s="15" t="s">
        <v>130</v>
      </c>
      <c r="BM296" s="167" t="s">
        <v>956</v>
      </c>
    </row>
    <row r="297" spans="1:65" s="2" customFormat="1" ht="21.75" customHeight="1">
      <c r="A297" s="32"/>
      <c r="B297" s="33"/>
      <c r="C297" s="155" t="s">
        <v>957</v>
      </c>
      <c r="D297" s="155" t="s">
        <v>116</v>
      </c>
      <c r="E297" s="156" t="s">
        <v>958</v>
      </c>
      <c r="F297" s="157" t="s">
        <v>959</v>
      </c>
      <c r="G297" s="158" t="s">
        <v>119</v>
      </c>
      <c r="H297" s="159">
        <v>1</v>
      </c>
      <c r="I297" s="160"/>
      <c r="J297" s="161">
        <f t="shared" si="30"/>
        <v>0</v>
      </c>
      <c r="K297" s="157" t="s">
        <v>120</v>
      </c>
      <c r="L297" s="162"/>
      <c r="M297" s="163" t="s">
        <v>19</v>
      </c>
      <c r="N297" s="164" t="s">
        <v>41</v>
      </c>
      <c r="O297" s="62"/>
      <c r="P297" s="165">
        <f t="shared" si="31"/>
        <v>0</v>
      </c>
      <c r="Q297" s="165">
        <v>0</v>
      </c>
      <c r="R297" s="165">
        <f t="shared" si="32"/>
        <v>0</v>
      </c>
      <c r="S297" s="165">
        <v>0</v>
      </c>
      <c r="T297" s="166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67" t="s">
        <v>146</v>
      </c>
      <c r="AT297" s="167" t="s">
        <v>116</v>
      </c>
      <c r="AU297" s="167" t="s">
        <v>70</v>
      </c>
      <c r="AY297" s="15" t="s">
        <v>121</v>
      </c>
      <c r="BE297" s="168">
        <f t="shared" si="34"/>
        <v>0</v>
      </c>
      <c r="BF297" s="168">
        <f t="shared" si="35"/>
        <v>0</v>
      </c>
      <c r="BG297" s="168">
        <f t="shared" si="36"/>
        <v>0</v>
      </c>
      <c r="BH297" s="168">
        <f t="shared" si="37"/>
        <v>0</v>
      </c>
      <c r="BI297" s="168">
        <f t="shared" si="38"/>
        <v>0</v>
      </c>
      <c r="BJ297" s="15" t="s">
        <v>77</v>
      </c>
      <c r="BK297" s="168">
        <f t="shared" si="39"/>
        <v>0</v>
      </c>
      <c r="BL297" s="15" t="s">
        <v>130</v>
      </c>
      <c r="BM297" s="167" t="s">
        <v>960</v>
      </c>
    </row>
    <row r="298" spans="1:65" s="2" customFormat="1" ht="21.75" customHeight="1">
      <c r="A298" s="32"/>
      <c r="B298" s="33"/>
      <c r="C298" s="155" t="s">
        <v>961</v>
      </c>
      <c r="D298" s="155" t="s">
        <v>116</v>
      </c>
      <c r="E298" s="156" t="s">
        <v>962</v>
      </c>
      <c r="F298" s="157" t="s">
        <v>963</v>
      </c>
      <c r="G298" s="158" t="s">
        <v>119</v>
      </c>
      <c r="H298" s="159">
        <v>1</v>
      </c>
      <c r="I298" s="160"/>
      <c r="J298" s="161">
        <f t="shared" si="30"/>
        <v>0</v>
      </c>
      <c r="K298" s="157" t="s">
        <v>120</v>
      </c>
      <c r="L298" s="162"/>
      <c r="M298" s="163" t="s">
        <v>19</v>
      </c>
      <c r="N298" s="164" t="s">
        <v>41</v>
      </c>
      <c r="O298" s="62"/>
      <c r="P298" s="165">
        <f t="shared" si="31"/>
        <v>0</v>
      </c>
      <c r="Q298" s="165">
        <v>0</v>
      </c>
      <c r="R298" s="165">
        <f t="shared" si="32"/>
        <v>0</v>
      </c>
      <c r="S298" s="165">
        <v>0</v>
      </c>
      <c r="T298" s="166">
        <f t="shared" si="3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67" t="s">
        <v>146</v>
      </c>
      <c r="AT298" s="167" t="s">
        <v>116</v>
      </c>
      <c r="AU298" s="167" t="s">
        <v>70</v>
      </c>
      <c r="AY298" s="15" t="s">
        <v>121</v>
      </c>
      <c r="BE298" s="168">
        <f t="shared" si="34"/>
        <v>0</v>
      </c>
      <c r="BF298" s="168">
        <f t="shared" si="35"/>
        <v>0</v>
      </c>
      <c r="BG298" s="168">
        <f t="shared" si="36"/>
        <v>0</v>
      </c>
      <c r="BH298" s="168">
        <f t="shared" si="37"/>
        <v>0</v>
      </c>
      <c r="BI298" s="168">
        <f t="shared" si="38"/>
        <v>0</v>
      </c>
      <c r="BJ298" s="15" t="s">
        <v>77</v>
      </c>
      <c r="BK298" s="168">
        <f t="shared" si="39"/>
        <v>0</v>
      </c>
      <c r="BL298" s="15" t="s">
        <v>130</v>
      </c>
      <c r="BM298" s="167" t="s">
        <v>964</v>
      </c>
    </row>
    <row r="299" spans="1:65" s="2" customFormat="1" ht="24.2" customHeight="1">
      <c r="A299" s="32"/>
      <c r="B299" s="33"/>
      <c r="C299" s="155" t="s">
        <v>965</v>
      </c>
      <c r="D299" s="155" t="s">
        <v>116</v>
      </c>
      <c r="E299" s="156" t="s">
        <v>966</v>
      </c>
      <c r="F299" s="157" t="s">
        <v>967</v>
      </c>
      <c r="G299" s="158" t="s">
        <v>119</v>
      </c>
      <c r="H299" s="159">
        <v>1</v>
      </c>
      <c r="I299" s="160"/>
      <c r="J299" s="161">
        <f t="shared" si="30"/>
        <v>0</v>
      </c>
      <c r="K299" s="157" t="s">
        <v>120</v>
      </c>
      <c r="L299" s="162"/>
      <c r="M299" s="163" t="s">
        <v>19</v>
      </c>
      <c r="N299" s="164" t="s">
        <v>41</v>
      </c>
      <c r="O299" s="62"/>
      <c r="P299" s="165">
        <f t="shared" si="31"/>
        <v>0</v>
      </c>
      <c r="Q299" s="165">
        <v>0</v>
      </c>
      <c r="R299" s="165">
        <f t="shared" si="32"/>
        <v>0</v>
      </c>
      <c r="S299" s="165">
        <v>0</v>
      </c>
      <c r="T299" s="166">
        <f t="shared" si="3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67" t="s">
        <v>146</v>
      </c>
      <c r="AT299" s="167" t="s">
        <v>116</v>
      </c>
      <c r="AU299" s="167" t="s">
        <v>70</v>
      </c>
      <c r="AY299" s="15" t="s">
        <v>121</v>
      </c>
      <c r="BE299" s="168">
        <f t="shared" si="34"/>
        <v>0</v>
      </c>
      <c r="BF299" s="168">
        <f t="shared" si="35"/>
        <v>0</v>
      </c>
      <c r="BG299" s="168">
        <f t="shared" si="36"/>
        <v>0</v>
      </c>
      <c r="BH299" s="168">
        <f t="shared" si="37"/>
        <v>0</v>
      </c>
      <c r="BI299" s="168">
        <f t="shared" si="38"/>
        <v>0</v>
      </c>
      <c r="BJ299" s="15" t="s">
        <v>77</v>
      </c>
      <c r="BK299" s="168">
        <f t="shared" si="39"/>
        <v>0</v>
      </c>
      <c r="BL299" s="15" t="s">
        <v>130</v>
      </c>
      <c r="BM299" s="167" t="s">
        <v>968</v>
      </c>
    </row>
    <row r="300" spans="1:65" s="2" customFormat="1" ht="24.2" customHeight="1">
      <c r="A300" s="32"/>
      <c r="B300" s="33"/>
      <c r="C300" s="155" t="s">
        <v>969</v>
      </c>
      <c r="D300" s="155" t="s">
        <v>116</v>
      </c>
      <c r="E300" s="156" t="s">
        <v>970</v>
      </c>
      <c r="F300" s="157" t="s">
        <v>971</v>
      </c>
      <c r="G300" s="158" t="s">
        <v>119</v>
      </c>
      <c r="H300" s="159">
        <v>1</v>
      </c>
      <c r="I300" s="160"/>
      <c r="J300" s="161">
        <f t="shared" si="30"/>
        <v>0</v>
      </c>
      <c r="K300" s="157" t="s">
        <v>120</v>
      </c>
      <c r="L300" s="162"/>
      <c r="M300" s="163" t="s">
        <v>19</v>
      </c>
      <c r="N300" s="164" t="s">
        <v>41</v>
      </c>
      <c r="O300" s="62"/>
      <c r="P300" s="165">
        <f t="shared" si="31"/>
        <v>0</v>
      </c>
      <c r="Q300" s="165">
        <v>0</v>
      </c>
      <c r="R300" s="165">
        <f t="shared" si="32"/>
        <v>0</v>
      </c>
      <c r="S300" s="165">
        <v>0</v>
      </c>
      <c r="T300" s="166">
        <f t="shared" si="3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67" t="s">
        <v>146</v>
      </c>
      <c r="AT300" s="167" t="s">
        <v>116</v>
      </c>
      <c r="AU300" s="167" t="s">
        <v>70</v>
      </c>
      <c r="AY300" s="15" t="s">
        <v>121</v>
      </c>
      <c r="BE300" s="168">
        <f t="shared" si="34"/>
        <v>0</v>
      </c>
      <c r="BF300" s="168">
        <f t="shared" si="35"/>
        <v>0</v>
      </c>
      <c r="BG300" s="168">
        <f t="shared" si="36"/>
        <v>0</v>
      </c>
      <c r="BH300" s="168">
        <f t="shared" si="37"/>
        <v>0</v>
      </c>
      <c r="BI300" s="168">
        <f t="shared" si="38"/>
        <v>0</v>
      </c>
      <c r="BJ300" s="15" t="s">
        <v>77</v>
      </c>
      <c r="BK300" s="168">
        <f t="shared" si="39"/>
        <v>0</v>
      </c>
      <c r="BL300" s="15" t="s">
        <v>130</v>
      </c>
      <c r="BM300" s="167" t="s">
        <v>972</v>
      </c>
    </row>
    <row r="301" spans="1:65" s="2" customFormat="1" ht="16.5" customHeight="1">
      <c r="A301" s="32"/>
      <c r="B301" s="33"/>
      <c r="C301" s="155" t="s">
        <v>973</v>
      </c>
      <c r="D301" s="155" t="s">
        <v>116</v>
      </c>
      <c r="E301" s="156" t="s">
        <v>974</v>
      </c>
      <c r="F301" s="157" t="s">
        <v>975</v>
      </c>
      <c r="G301" s="158" t="s">
        <v>119</v>
      </c>
      <c r="H301" s="159">
        <v>1</v>
      </c>
      <c r="I301" s="160"/>
      <c r="J301" s="161">
        <f t="shared" si="30"/>
        <v>0</v>
      </c>
      <c r="K301" s="157" t="s">
        <v>120</v>
      </c>
      <c r="L301" s="162"/>
      <c r="M301" s="163" t="s">
        <v>19</v>
      </c>
      <c r="N301" s="164" t="s">
        <v>41</v>
      </c>
      <c r="O301" s="62"/>
      <c r="P301" s="165">
        <f t="shared" si="31"/>
        <v>0</v>
      </c>
      <c r="Q301" s="165">
        <v>0</v>
      </c>
      <c r="R301" s="165">
        <f t="shared" si="32"/>
        <v>0</v>
      </c>
      <c r="S301" s="165">
        <v>0</v>
      </c>
      <c r="T301" s="166">
        <f t="shared" si="3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67" t="s">
        <v>146</v>
      </c>
      <c r="AT301" s="167" t="s">
        <v>116</v>
      </c>
      <c r="AU301" s="167" t="s">
        <v>70</v>
      </c>
      <c r="AY301" s="15" t="s">
        <v>121</v>
      </c>
      <c r="BE301" s="168">
        <f t="shared" si="34"/>
        <v>0</v>
      </c>
      <c r="BF301" s="168">
        <f t="shared" si="35"/>
        <v>0</v>
      </c>
      <c r="BG301" s="168">
        <f t="shared" si="36"/>
        <v>0</v>
      </c>
      <c r="BH301" s="168">
        <f t="shared" si="37"/>
        <v>0</v>
      </c>
      <c r="BI301" s="168">
        <f t="shared" si="38"/>
        <v>0</v>
      </c>
      <c r="BJ301" s="15" t="s">
        <v>77</v>
      </c>
      <c r="BK301" s="168">
        <f t="shared" si="39"/>
        <v>0</v>
      </c>
      <c r="BL301" s="15" t="s">
        <v>130</v>
      </c>
      <c r="BM301" s="167" t="s">
        <v>976</v>
      </c>
    </row>
    <row r="302" spans="1:65" s="2" customFormat="1" ht="16.5" customHeight="1">
      <c r="A302" s="32"/>
      <c r="B302" s="33"/>
      <c r="C302" s="155" t="s">
        <v>977</v>
      </c>
      <c r="D302" s="155" t="s">
        <v>116</v>
      </c>
      <c r="E302" s="156" t="s">
        <v>978</v>
      </c>
      <c r="F302" s="157" t="s">
        <v>979</v>
      </c>
      <c r="G302" s="158" t="s">
        <v>119</v>
      </c>
      <c r="H302" s="159">
        <v>1</v>
      </c>
      <c r="I302" s="160"/>
      <c r="J302" s="161">
        <f t="shared" si="30"/>
        <v>0</v>
      </c>
      <c r="K302" s="157" t="s">
        <v>120</v>
      </c>
      <c r="L302" s="162"/>
      <c r="M302" s="163" t="s">
        <v>19</v>
      </c>
      <c r="N302" s="164" t="s">
        <v>41</v>
      </c>
      <c r="O302" s="62"/>
      <c r="P302" s="165">
        <f t="shared" si="31"/>
        <v>0</v>
      </c>
      <c r="Q302" s="165">
        <v>0</v>
      </c>
      <c r="R302" s="165">
        <f t="shared" si="32"/>
        <v>0</v>
      </c>
      <c r="S302" s="165">
        <v>0</v>
      </c>
      <c r="T302" s="166">
        <f t="shared" si="3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67" t="s">
        <v>146</v>
      </c>
      <c r="AT302" s="167" t="s">
        <v>116</v>
      </c>
      <c r="AU302" s="167" t="s">
        <v>70</v>
      </c>
      <c r="AY302" s="15" t="s">
        <v>121</v>
      </c>
      <c r="BE302" s="168">
        <f t="shared" si="34"/>
        <v>0</v>
      </c>
      <c r="BF302" s="168">
        <f t="shared" si="35"/>
        <v>0</v>
      </c>
      <c r="BG302" s="168">
        <f t="shared" si="36"/>
        <v>0</v>
      </c>
      <c r="BH302" s="168">
        <f t="shared" si="37"/>
        <v>0</v>
      </c>
      <c r="BI302" s="168">
        <f t="shared" si="38"/>
        <v>0</v>
      </c>
      <c r="BJ302" s="15" t="s">
        <v>77</v>
      </c>
      <c r="BK302" s="168">
        <f t="shared" si="39"/>
        <v>0</v>
      </c>
      <c r="BL302" s="15" t="s">
        <v>130</v>
      </c>
      <c r="BM302" s="167" t="s">
        <v>980</v>
      </c>
    </row>
    <row r="303" spans="1:65" s="2" customFormat="1" ht="21.75" customHeight="1">
      <c r="A303" s="32"/>
      <c r="B303" s="33"/>
      <c r="C303" s="155" t="s">
        <v>981</v>
      </c>
      <c r="D303" s="155" t="s">
        <v>116</v>
      </c>
      <c r="E303" s="156" t="s">
        <v>982</v>
      </c>
      <c r="F303" s="157" t="s">
        <v>983</v>
      </c>
      <c r="G303" s="158" t="s">
        <v>119</v>
      </c>
      <c r="H303" s="159">
        <v>1</v>
      </c>
      <c r="I303" s="160"/>
      <c r="J303" s="161">
        <f t="shared" si="30"/>
        <v>0</v>
      </c>
      <c r="K303" s="157" t="s">
        <v>120</v>
      </c>
      <c r="L303" s="162"/>
      <c r="M303" s="163" t="s">
        <v>19</v>
      </c>
      <c r="N303" s="164" t="s">
        <v>41</v>
      </c>
      <c r="O303" s="62"/>
      <c r="P303" s="165">
        <f t="shared" si="31"/>
        <v>0</v>
      </c>
      <c r="Q303" s="165">
        <v>0</v>
      </c>
      <c r="R303" s="165">
        <f t="shared" si="32"/>
        <v>0</v>
      </c>
      <c r="S303" s="165">
        <v>0</v>
      </c>
      <c r="T303" s="166">
        <f t="shared" si="3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67" t="s">
        <v>146</v>
      </c>
      <c r="AT303" s="167" t="s">
        <v>116</v>
      </c>
      <c r="AU303" s="167" t="s">
        <v>70</v>
      </c>
      <c r="AY303" s="15" t="s">
        <v>121</v>
      </c>
      <c r="BE303" s="168">
        <f t="shared" si="34"/>
        <v>0</v>
      </c>
      <c r="BF303" s="168">
        <f t="shared" si="35"/>
        <v>0</v>
      </c>
      <c r="BG303" s="168">
        <f t="shared" si="36"/>
        <v>0</v>
      </c>
      <c r="BH303" s="168">
        <f t="shared" si="37"/>
        <v>0</v>
      </c>
      <c r="BI303" s="168">
        <f t="shared" si="38"/>
        <v>0</v>
      </c>
      <c r="BJ303" s="15" t="s">
        <v>77</v>
      </c>
      <c r="BK303" s="168">
        <f t="shared" si="39"/>
        <v>0</v>
      </c>
      <c r="BL303" s="15" t="s">
        <v>130</v>
      </c>
      <c r="BM303" s="167" t="s">
        <v>984</v>
      </c>
    </row>
    <row r="304" spans="1:65" s="2" customFormat="1" ht="16.5" customHeight="1">
      <c r="A304" s="32"/>
      <c r="B304" s="33"/>
      <c r="C304" s="155" t="s">
        <v>985</v>
      </c>
      <c r="D304" s="155" t="s">
        <v>116</v>
      </c>
      <c r="E304" s="156" t="s">
        <v>986</v>
      </c>
      <c r="F304" s="157" t="s">
        <v>987</v>
      </c>
      <c r="G304" s="158" t="s">
        <v>119</v>
      </c>
      <c r="H304" s="159">
        <v>1</v>
      </c>
      <c r="I304" s="160"/>
      <c r="J304" s="161">
        <f t="shared" si="30"/>
        <v>0</v>
      </c>
      <c r="K304" s="157" t="s">
        <v>120</v>
      </c>
      <c r="L304" s="162"/>
      <c r="M304" s="163" t="s">
        <v>19</v>
      </c>
      <c r="N304" s="164" t="s">
        <v>41</v>
      </c>
      <c r="O304" s="62"/>
      <c r="P304" s="165">
        <f t="shared" si="31"/>
        <v>0</v>
      </c>
      <c r="Q304" s="165">
        <v>0</v>
      </c>
      <c r="R304" s="165">
        <f t="shared" si="32"/>
        <v>0</v>
      </c>
      <c r="S304" s="165">
        <v>0</v>
      </c>
      <c r="T304" s="166">
        <f t="shared" si="3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67" t="s">
        <v>146</v>
      </c>
      <c r="AT304" s="167" t="s">
        <v>116</v>
      </c>
      <c r="AU304" s="167" t="s">
        <v>70</v>
      </c>
      <c r="AY304" s="15" t="s">
        <v>121</v>
      </c>
      <c r="BE304" s="168">
        <f t="shared" si="34"/>
        <v>0</v>
      </c>
      <c r="BF304" s="168">
        <f t="shared" si="35"/>
        <v>0</v>
      </c>
      <c r="BG304" s="168">
        <f t="shared" si="36"/>
        <v>0</v>
      </c>
      <c r="BH304" s="168">
        <f t="shared" si="37"/>
        <v>0</v>
      </c>
      <c r="BI304" s="168">
        <f t="shared" si="38"/>
        <v>0</v>
      </c>
      <c r="BJ304" s="15" t="s">
        <v>77</v>
      </c>
      <c r="BK304" s="168">
        <f t="shared" si="39"/>
        <v>0</v>
      </c>
      <c r="BL304" s="15" t="s">
        <v>130</v>
      </c>
      <c r="BM304" s="167" t="s">
        <v>988</v>
      </c>
    </row>
    <row r="305" spans="1:65" s="2" customFormat="1" ht="16.5" customHeight="1">
      <c r="A305" s="32"/>
      <c r="B305" s="33"/>
      <c r="C305" s="155" t="s">
        <v>989</v>
      </c>
      <c r="D305" s="155" t="s">
        <v>116</v>
      </c>
      <c r="E305" s="156" t="s">
        <v>990</v>
      </c>
      <c r="F305" s="157" t="s">
        <v>991</v>
      </c>
      <c r="G305" s="158" t="s">
        <v>659</v>
      </c>
      <c r="H305" s="159">
        <v>1</v>
      </c>
      <c r="I305" s="160"/>
      <c r="J305" s="161">
        <f t="shared" si="30"/>
        <v>0</v>
      </c>
      <c r="K305" s="157" t="s">
        <v>120</v>
      </c>
      <c r="L305" s="162"/>
      <c r="M305" s="163" t="s">
        <v>19</v>
      </c>
      <c r="N305" s="164" t="s">
        <v>41</v>
      </c>
      <c r="O305" s="62"/>
      <c r="P305" s="165">
        <f t="shared" si="31"/>
        <v>0</v>
      </c>
      <c r="Q305" s="165">
        <v>0</v>
      </c>
      <c r="R305" s="165">
        <f t="shared" si="32"/>
        <v>0</v>
      </c>
      <c r="S305" s="165">
        <v>0</v>
      </c>
      <c r="T305" s="166">
        <f t="shared" si="3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67" t="s">
        <v>146</v>
      </c>
      <c r="AT305" s="167" t="s">
        <v>116</v>
      </c>
      <c r="AU305" s="167" t="s">
        <v>70</v>
      </c>
      <c r="AY305" s="15" t="s">
        <v>121</v>
      </c>
      <c r="BE305" s="168">
        <f t="shared" si="34"/>
        <v>0</v>
      </c>
      <c r="BF305" s="168">
        <f t="shared" si="35"/>
        <v>0</v>
      </c>
      <c r="BG305" s="168">
        <f t="shared" si="36"/>
        <v>0</v>
      </c>
      <c r="BH305" s="168">
        <f t="shared" si="37"/>
        <v>0</v>
      </c>
      <c r="BI305" s="168">
        <f t="shared" si="38"/>
        <v>0</v>
      </c>
      <c r="BJ305" s="15" t="s">
        <v>77</v>
      </c>
      <c r="BK305" s="168">
        <f t="shared" si="39"/>
        <v>0</v>
      </c>
      <c r="BL305" s="15" t="s">
        <v>130</v>
      </c>
      <c r="BM305" s="167" t="s">
        <v>992</v>
      </c>
    </row>
    <row r="306" spans="1:65" s="2" customFormat="1" ht="24.2" customHeight="1">
      <c r="A306" s="32"/>
      <c r="B306" s="33"/>
      <c r="C306" s="155" t="s">
        <v>993</v>
      </c>
      <c r="D306" s="155" t="s">
        <v>116</v>
      </c>
      <c r="E306" s="156" t="s">
        <v>994</v>
      </c>
      <c r="F306" s="157" t="s">
        <v>995</v>
      </c>
      <c r="G306" s="158" t="s">
        <v>119</v>
      </c>
      <c r="H306" s="159">
        <v>1</v>
      </c>
      <c r="I306" s="160"/>
      <c r="J306" s="161">
        <f t="shared" si="30"/>
        <v>0</v>
      </c>
      <c r="K306" s="157" t="s">
        <v>120</v>
      </c>
      <c r="L306" s="162"/>
      <c r="M306" s="163" t="s">
        <v>19</v>
      </c>
      <c r="N306" s="164" t="s">
        <v>41</v>
      </c>
      <c r="O306" s="62"/>
      <c r="P306" s="165">
        <f t="shared" si="31"/>
        <v>0</v>
      </c>
      <c r="Q306" s="165">
        <v>0</v>
      </c>
      <c r="R306" s="165">
        <f t="shared" si="32"/>
        <v>0</v>
      </c>
      <c r="S306" s="165">
        <v>0</v>
      </c>
      <c r="T306" s="166">
        <f t="shared" si="3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67" t="s">
        <v>146</v>
      </c>
      <c r="AT306" s="167" t="s">
        <v>116</v>
      </c>
      <c r="AU306" s="167" t="s">
        <v>70</v>
      </c>
      <c r="AY306" s="15" t="s">
        <v>121</v>
      </c>
      <c r="BE306" s="168">
        <f t="shared" si="34"/>
        <v>0</v>
      </c>
      <c r="BF306" s="168">
        <f t="shared" si="35"/>
        <v>0</v>
      </c>
      <c r="BG306" s="168">
        <f t="shared" si="36"/>
        <v>0</v>
      </c>
      <c r="BH306" s="168">
        <f t="shared" si="37"/>
        <v>0</v>
      </c>
      <c r="BI306" s="168">
        <f t="shared" si="38"/>
        <v>0</v>
      </c>
      <c r="BJ306" s="15" t="s">
        <v>77</v>
      </c>
      <c r="BK306" s="168">
        <f t="shared" si="39"/>
        <v>0</v>
      </c>
      <c r="BL306" s="15" t="s">
        <v>130</v>
      </c>
      <c r="BM306" s="167" t="s">
        <v>996</v>
      </c>
    </row>
    <row r="307" spans="1:65" s="2" customFormat="1" ht="16.5" customHeight="1">
      <c r="A307" s="32"/>
      <c r="B307" s="33"/>
      <c r="C307" s="155" t="s">
        <v>997</v>
      </c>
      <c r="D307" s="155" t="s">
        <v>116</v>
      </c>
      <c r="E307" s="156" t="s">
        <v>998</v>
      </c>
      <c r="F307" s="157" t="s">
        <v>999</v>
      </c>
      <c r="G307" s="158" t="s">
        <v>119</v>
      </c>
      <c r="H307" s="159">
        <v>1</v>
      </c>
      <c r="I307" s="160"/>
      <c r="J307" s="161">
        <f t="shared" si="30"/>
        <v>0</v>
      </c>
      <c r="K307" s="157" t="s">
        <v>120</v>
      </c>
      <c r="L307" s="162"/>
      <c r="M307" s="163" t="s">
        <v>19</v>
      </c>
      <c r="N307" s="164" t="s">
        <v>41</v>
      </c>
      <c r="O307" s="62"/>
      <c r="P307" s="165">
        <f t="shared" si="31"/>
        <v>0</v>
      </c>
      <c r="Q307" s="165">
        <v>0</v>
      </c>
      <c r="R307" s="165">
        <f t="shared" si="32"/>
        <v>0</v>
      </c>
      <c r="S307" s="165">
        <v>0</v>
      </c>
      <c r="T307" s="166">
        <f t="shared" si="3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7" t="s">
        <v>146</v>
      </c>
      <c r="AT307" s="167" t="s">
        <v>116</v>
      </c>
      <c r="AU307" s="167" t="s">
        <v>70</v>
      </c>
      <c r="AY307" s="15" t="s">
        <v>121</v>
      </c>
      <c r="BE307" s="168">
        <f t="shared" si="34"/>
        <v>0</v>
      </c>
      <c r="BF307" s="168">
        <f t="shared" si="35"/>
        <v>0</v>
      </c>
      <c r="BG307" s="168">
        <f t="shared" si="36"/>
        <v>0</v>
      </c>
      <c r="BH307" s="168">
        <f t="shared" si="37"/>
        <v>0</v>
      </c>
      <c r="BI307" s="168">
        <f t="shared" si="38"/>
        <v>0</v>
      </c>
      <c r="BJ307" s="15" t="s">
        <v>77</v>
      </c>
      <c r="BK307" s="168">
        <f t="shared" si="39"/>
        <v>0</v>
      </c>
      <c r="BL307" s="15" t="s">
        <v>130</v>
      </c>
      <c r="BM307" s="167" t="s">
        <v>1000</v>
      </c>
    </row>
    <row r="308" spans="1:65" s="2" customFormat="1" ht="16.5" customHeight="1">
      <c r="A308" s="32"/>
      <c r="B308" s="33"/>
      <c r="C308" s="155" t="s">
        <v>1001</v>
      </c>
      <c r="D308" s="155" t="s">
        <v>116</v>
      </c>
      <c r="E308" s="156" t="s">
        <v>1002</v>
      </c>
      <c r="F308" s="157" t="s">
        <v>1003</v>
      </c>
      <c r="G308" s="158" t="s">
        <v>119</v>
      </c>
      <c r="H308" s="159">
        <v>1</v>
      </c>
      <c r="I308" s="160"/>
      <c r="J308" s="161">
        <f t="shared" si="30"/>
        <v>0</v>
      </c>
      <c r="K308" s="157" t="s">
        <v>120</v>
      </c>
      <c r="L308" s="162"/>
      <c r="M308" s="163" t="s">
        <v>19</v>
      </c>
      <c r="N308" s="164" t="s">
        <v>41</v>
      </c>
      <c r="O308" s="62"/>
      <c r="P308" s="165">
        <f t="shared" si="31"/>
        <v>0</v>
      </c>
      <c r="Q308" s="165">
        <v>0</v>
      </c>
      <c r="R308" s="165">
        <f t="shared" si="32"/>
        <v>0</v>
      </c>
      <c r="S308" s="165">
        <v>0</v>
      </c>
      <c r="T308" s="166">
        <f t="shared" si="3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67" t="s">
        <v>146</v>
      </c>
      <c r="AT308" s="167" t="s">
        <v>116</v>
      </c>
      <c r="AU308" s="167" t="s">
        <v>70</v>
      </c>
      <c r="AY308" s="15" t="s">
        <v>121</v>
      </c>
      <c r="BE308" s="168">
        <f t="shared" si="34"/>
        <v>0</v>
      </c>
      <c r="BF308" s="168">
        <f t="shared" si="35"/>
        <v>0</v>
      </c>
      <c r="BG308" s="168">
        <f t="shared" si="36"/>
        <v>0</v>
      </c>
      <c r="BH308" s="168">
        <f t="shared" si="37"/>
        <v>0</v>
      </c>
      <c r="BI308" s="168">
        <f t="shared" si="38"/>
        <v>0</v>
      </c>
      <c r="BJ308" s="15" t="s">
        <v>77</v>
      </c>
      <c r="BK308" s="168">
        <f t="shared" si="39"/>
        <v>0</v>
      </c>
      <c r="BL308" s="15" t="s">
        <v>130</v>
      </c>
      <c r="BM308" s="167" t="s">
        <v>1004</v>
      </c>
    </row>
    <row r="309" spans="1:65" s="2" customFormat="1" ht="16.5" customHeight="1">
      <c r="A309" s="32"/>
      <c r="B309" s="33"/>
      <c r="C309" s="155" t="s">
        <v>1005</v>
      </c>
      <c r="D309" s="155" t="s">
        <v>116</v>
      </c>
      <c r="E309" s="156" t="s">
        <v>1006</v>
      </c>
      <c r="F309" s="157" t="s">
        <v>1007</v>
      </c>
      <c r="G309" s="158" t="s">
        <v>659</v>
      </c>
      <c r="H309" s="159">
        <v>1</v>
      </c>
      <c r="I309" s="160"/>
      <c r="J309" s="161">
        <f t="shared" si="30"/>
        <v>0</v>
      </c>
      <c r="K309" s="157" t="s">
        <v>120</v>
      </c>
      <c r="L309" s="162"/>
      <c r="M309" s="163" t="s">
        <v>19</v>
      </c>
      <c r="N309" s="164" t="s">
        <v>41</v>
      </c>
      <c r="O309" s="62"/>
      <c r="P309" s="165">
        <f t="shared" si="31"/>
        <v>0</v>
      </c>
      <c r="Q309" s="165">
        <v>0</v>
      </c>
      <c r="R309" s="165">
        <f t="shared" si="32"/>
        <v>0</v>
      </c>
      <c r="S309" s="165">
        <v>0</v>
      </c>
      <c r="T309" s="166">
        <f t="shared" si="3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7" t="s">
        <v>146</v>
      </c>
      <c r="AT309" s="167" t="s">
        <v>116</v>
      </c>
      <c r="AU309" s="167" t="s">
        <v>70</v>
      </c>
      <c r="AY309" s="15" t="s">
        <v>121</v>
      </c>
      <c r="BE309" s="168">
        <f t="shared" si="34"/>
        <v>0</v>
      </c>
      <c r="BF309" s="168">
        <f t="shared" si="35"/>
        <v>0</v>
      </c>
      <c r="BG309" s="168">
        <f t="shared" si="36"/>
        <v>0</v>
      </c>
      <c r="BH309" s="168">
        <f t="shared" si="37"/>
        <v>0</v>
      </c>
      <c r="BI309" s="168">
        <f t="shared" si="38"/>
        <v>0</v>
      </c>
      <c r="BJ309" s="15" t="s">
        <v>77</v>
      </c>
      <c r="BK309" s="168">
        <f t="shared" si="39"/>
        <v>0</v>
      </c>
      <c r="BL309" s="15" t="s">
        <v>130</v>
      </c>
      <c r="BM309" s="167" t="s">
        <v>1008</v>
      </c>
    </row>
    <row r="310" spans="1:65" s="2" customFormat="1" ht="16.5" customHeight="1">
      <c r="A310" s="32"/>
      <c r="B310" s="33"/>
      <c r="C310" s="155" t="s">
        <v>1009</v>
      </c>
      <c r="D310" s="155" t="s">
        <v>116</v>
      </c>
      <c r="E310" s="156" t="s">
        <v>1010</v>
      </c>
      <c r="F310" s="157" t="s">
        <v>1011</v>
      </c>
      <c r="G310" s="158" t="s">
        <v>659</v>
      </c>
      <c r="H310" s="159">
        <v>1</v>
      </c>
      <c r="I310" s="160"/>
      <c r="J310" s="161">
        <f t="shared" si="30"/>
        <v>0</v>
      </c>
      <c r="K310" s="157" t="s">
        <v>120</v>
      </c>
      <c r="L310" s="162"/>
      <c r="M310" s="163" t="s">
        <v>19</v>
      </c>
      <c r="N310" s="164" t="s">
        <v>41</v>
      </c>
      <c r="O310" s="62"/>
      <c r="P310" s="165">
        <f t="shared" si="31"/>
        <v>0</v>
      </c>
      <c r="Q310" s="165">
        <v>0</v>
      </c>
      <c r="R310" s="165">
        <f t="shared" si="32"/>
        <v>0</v>
      </c>
      <c r="S310" s="165">
        <v>0</v>
      </c>
      <c r="T310" s="166">
        <f t="shared" si="3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67" t="s">
        <v>146</v>
      </c>
      <c r="AT310" s="167" t="s">
        <v>116</v>
      </c>
      <c r="AU310" s="167" t="s">
        <v>70</v>
      </c>
      <c r="AY310" s="15" t="s">
        <v>121</v>
      </c>
      <c r="BE310" s="168">
        <f t="shared" si="34"/>
        <v>0</v>
      </c>
      <c r="BF310" s="168">
        <f t="shared" si="35"/>
        <v>0</v>
      </c>
      <c r="BG310" s="168">
        <f t="shared" si="36"/>
        <v>0</v>
      </c>
      <c r="BH310" s="168">
        <f t="shared" si="37"/>
        <v>0</v>
      </c>
      <c r="BI310" s="168">
        <f t="shared" si="38"/>
        <v>0</v>
      </c>
      <c r="BJ310" s="15" t="s">
        <v>77</v>
      </c>
      <c r="BK310" s="168">
        <f t="shared" si="39"/>
        <v>0</v>
      </c>
      <c r="BL310" s="15" t="s">
        <v>130</v>
      </c>
      <c r="BM310" s="167" t="s">
        <v>1012</v>
      </c>
    </row>
    <row r="311" spans="1:65" s="2" customFormat="1" ht="21.75" customHeight="1">
      <c r="A311" s="32"/>
      <c r="B311" s="33"/>
      <c r="C311" s="155" t="s">
        <v>1013</v>
      </c>
      <c r="D311" s="155" t="s">
        <v>116</v>
      </c>
      <c r="E311" s="156" t="s">
        <v>1014</v>
      </c>
      <c r="F311" s="157" t="s">
        <v>1015</v>
      </c>
      <c r="G311" s="158" t="s">
        <v>659</v>
      </c>
      <c r="H311" s="159">
        <v>1</v>
      </c>
      <c r="I311" s="160"/>
      <c r="J311" s="161">
        <f t="shared" si="30"/>
        <v>0</v>
      </c>
      <c r="K311" s="157" t="s">
        <v>120</v>
      </c>
      <c r="L311" s="162"/>
      <c r="M311" s="163" t="s">
        <v>19</v>
      </c>
      <c r="N311" s="164" t="s">
        <v>41</v>
      </c>
      <c r="O311" s="62"/>
      <c r="P311" s="165">
        <f t="shared" si="31"/>
        <v>0</v>
      </c>
      <c r="Q311" s="165">
        <v>0</v>
      </c>
      <c r="R311" s="165">
        <f t="shared" si="32"/>
        <v>0</v>
      </c>
      <c r="S311" s="165">
        <v>0</v>
      </c>
      <c r="T311" s="166">
        <f t="shared" si="3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67" t="s">
        <v>146</v>
      </c>
      <c r="AT311" s="167" t="s">
        <v>116</v>
      </c>
      <c r="AU311" s="167" t="s">
        <v>70</v>
      </c>
      <c r="AY311" s="15" t="s">
        <v>121</v>
      </c>
      <c r="BE311" s="168">
        <f t="shared" si="34"/>
        <v>0</v>
      </c>
      <c r="BF311" s="168">
        <f t="shared" si="35"/>
        <v>0</v>
      </c>
      <c r="BG311" s="168">
        <f t="shared" si="36"/>
        <v>0</v>
      </c>
      <c r="BH311" s="168">
        <f t="shared" si="37"/>
        <v>0</v>
      </c>
      <c r="BI311" s="168">
        <f t="shared" si="38"/>
        <v>0</v>
      </c>
      <c r="BJ311" s="15" t="s">
        <v>77</v>
      </c>
      <c r="BK311" s="168">
        <f t="shared" si="39"/>
        <v>0</v>
      </c>
      <c r="BL311" s="15" t="s">
        <v>130</v>
      </c>
      <c r="BM311" s="167" t="s">
        <v>1016</v>
      </c>
    </row>
    <row r="312" spans="1:65" s="2" customFormat="1" ht="21.75" customHeight="1">
      <c r="A312" s="32"/>
      <c r="B312" s="33"/>
      <c r="C312" s="155" t="s">
        <v>1017</v>
      </c>
      <c r="D312" s="155" t="s">
        <v>116</v>
      </c>
      <c r="E312" s="156" t="s">
        <v>1018</v>
      </c>
      <c r="F312" s="157" t="s">
        <v>1019</v>
      </c>
      <c r="G312" s="158" t="s">
        <v>659</v>
      </c>
      <c r="H312" s="159">
        <v>1</v>
      </c>
      <c r="I312" s="160"/>
      <c r="J312" s="161">
        <f t="shared" si="30"/>
        <v>0</v>
      </c>
      <c r="K312" s="157" t="s">
        <v>120</v>
      </c>
      <c r="L312" s="162"/>
      <c r="M312" s="163" t="s">
        <v>19</v>
      </c>
      <c r="N312" s="164" t="s">
        <v>41</v>
      </c>
      <c r="O312" s="62"/>
      <c r="P312" s="165">
        <f t="shared" si="31"/>
        <v>0</v>
      </c>
      <c r="Q312" s="165">
        <v>0</v>
      </c>
      <c r="R312" s="165">
        <f t="shared" si="32"/>
        <v>0</v>
      </c>
      <c r="S312" s="165">
        <v>0</v>
      </c>
      <c r="T312" s="166">
        <f t="shared" si="33"/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7" t="s">
        <v>146</v>
      </c>
      <c r="AT312" s="167" t="s">
        <v>116</v>
      </c>
      <c r="AU312" s="167" t="s">
        <v>70</v>
      </c>
      <c r="AY312" s="15" t="s">
        <v>121</v>
      </c>
      <c r="BE312" s="168">
        <f t="shared" si="34"/>
        <v>0</v>
      </c>
      <c r="BF312" s="168">
        <f t="shared" si="35"/>
        <v>0</v>
      </c>
      <c r="BG312" s="168">
        <f t="shared" si="36"/>
        <v>0</v>
      </c>
      <c r="BH312" s="168">
        <f t="shared" si="37"/>
        <v>0</v>
      </c>
      <c r="BI312" s="168">
        <f t="shared" si="38"/>
        <v>0</v>
      </c>
      <c r="BJ312" s="15" t="s">
        <v>77</v>
      </c>
      <c r="BK312" s="168">
        <f t="shared" si="39"/>
        <v>0</v>
      </c>
      <c r="BL312" s="15" t="s">
        <v>130</v>
      </c>
      <c r="BM312" s="167" t="s">
        <v>1020</v>
      </c>
    </row>
    <row r="313" spans="1:65" s="2" customFormat="1" ht="16.5" customHeight="1">
      <c r="A313" s="32"/>
      <c r="B313" s="33"/>
      <c r="C313" s="155" t="s">
        <v>1021</v>
      </c>
      <c r="D313" s="155" t="s">
        <v>116</v>
      </c>
      <c r="E313" s="156" t="s">
        <v>1022</v>
      </c>
      <c r="F313" s="157" t="s">
        <v>1023</v>
      </c>
      <c r="G313" s="158" t="s">
        <v>659</v>
      </c>
      <c r="H313" s="159">
        <v>1</v>
      </c>
      <c r="I313" s="160"/>
      <c r="J313" s="161">
        <f t="shared" si="30"/>
        <v>0</v>
      </c>
      <c r="K313" s="157" t="s">
        <v>120</v>
      </c>
      <c r="L313" s="162"/>
      <c r="M313" s="163" t="s">
        <v>19</v>
      </c>
      <c r="N313" s="164" t="s">
        <v>41</v>
      </c>
      <c r="O313" s="62"/>
      <c r="P313" s="165">
        <f t="shared" si="31"/>
        <v>0</v>
      </c>
      <c r="Q313" s="165">
        <v>0</v>
      </c>
      <c r="R313" s="165">
        <f t="shared" si="32"/>
        <v>0</v>
      </c>
      <c r="S313" s="165">
        <v>0</v>
      </c>
      <c r="T313" s="166">
        <f t="shared" si="3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67" t="s">
        <v>146</v>
      </c>
      <c r="AT313" s="167" t="s">
        <v>116</v>
      </c>
      <c r="AU313" s="167" t="s">
        <v>70</v>
      </c>
      <c r="AY313" s="15" t="s">
        <v>121</v>
      </c>
      <c r="BE313" s="168">
        <f t="shared" si="34"/>
        <v>0</v>
      </c>
      <c r="BF313" s="168">
        <f t="shared" si="35"/>
        <v>0</v>
      </c>
      <c r="BG313" s="168">
        <f t="shared" si="36"/>
        <v>0</v>
      </c>
      <c r="BH313" s="168">
        <f t="shared" si="37"/>
        <v>0</v>
      </c>
      <c r="BI313" s="168">
        <f t="shared" si="38"/>
        <v>0</v>
      </c>
      <c r="BJ313" s="15" t="s">
        <v>77</v>
      </c>
      <c r="BK313" s="168">
        <f t="shared" si="39"/>
        <v>0</v>
      </c>
      <c r="BL313" s="15" t="s">
        <v>130</v>
      </c>
      <c r="BM313" s="167" t="s">
        <v>1024</v>
      </c>
    </row>
    <row r="314" spans="1:65" s="2" customFormat="1" ht="16.5" customHeight="1">
      <c r="A314" s="32"/>
      <c r="B314" s="33"/>
      <c r="C314" s="155" t="s">
        <v>1025</v>
      </c>
      <c r="D314" s="155" t="s">
        <v>116</v>
      </c>
      <c r="E314" s="156" t="s">
        <v>1026</v>
      </c>
      <c r="F314" s="157" t="s">
        <v>1027</v>
      </c>
      <c r="G314" s="158" t="s">
        <v>659</v>
      </c>
      <c r="H314" s="159">
        <v>1</v>
      </c>
      <c r="I314" s="160"/>
      <c r="J314" s="161">
        <f t="shared" si="30"/>
        <v>0</v>
      </c>
      <c r="K314" s="157" t="s">
        <v>120</v>
      </c>
      <c r="L314" s="162"/>
      <c r="M314" s="163" t="s">
        <v>19</v>
      </c>
      <c r="N314" s="164" t="s">
        <v>41</v>
      </c>
      <c r="O314" s="62"/>
      <c r="P314" s="165">
        <f t="shared" si="31"/>
        <v>0</v>
      </c>
      <c r="Q314" s="165">
        <v>0</v>
      </c>
      <c r="R314" s="165">
        <f t="shared" si="32"/>
        <v>0</v>
      </c>
      <c r="S314" s="165">
        <v>0</v>
      </c>
      <c r="T314" s="166">
        <f t="shared" si="3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67" t="s">
        <v>146</v>
      </c>
      <c r="AT314" s="167" t="s">
        <v>116</v>
      </c>
      <c r="AU314" s="167" t="s">
        <v>70</v>
      </c>
      <c r="AY314" s="15" t="s">
        <v>121</v>
      </c>
      <c r="BE314" s="168">
        <f t="shared" si="34"/>
        <v>0</v>
      </c>
      <c r="BF314" s="168">
        <f t="shared" si="35"/>
        <v>0</v>
      </c>
      <c r="BG314" s="168">
        <f t="shared" si="36"/>
        <v>0</v>
      </c>
      <c r="BH314" s="168">
        <f t="shared" si="37"/>
        <v>0</v>
      </c>
      <c r="BI314" s="168">
        <f t="shared" si="38"/>
        <v>0</v>
      </c>
      <c r="BJ314" s="15" t="s">
        <v>77</v>
      </c>
      <c r="BK314" s="168">
        <f t="shared" si="39"/>
        <v>0</v>
      </c>
      <c r="BL314" s="15" t="s">
        <v>130</v>
      </c>
      <c r="BM314" s="167" t="s">
        <v>1028</v>
      </c>
    </row>
    <row r="315" spans="1:65" s="2" customFormat="1" ht="16.5" customHeight="1">
      <c r="A315" s="32"/>
      <c r="B315" s="33"/>
      <c r="C315" s="155" t="s">
        <v>1029</v>
      </c>
      <c r="D315" s="155" t="s">
        <v>116</v>
      </c>
      <c r="E315" s="156" t="s">
        <v>1030</v>
      </c>
      <c r="F315" s="157" t="s">
        <v>1031</v>
      </c>
      <c r="G315" s="158" t="s">
        <v>659</v>
      </c>
      <c r="H315" s="159">
        <v>1</v>
      </c>
      <c r="I315" s="160"/>
      <c r="J315" s="161">
        <f t="shared" si="30"/>
        <v>0</v>
      </c>
      <c r="K315" s="157" t="s">
        <v>120</v>
      </c>
      <c r="L315" s="162"/>
      <c r="M315" s="163" t="s">
        <v>19</v>
      </c>
      <c r="N315" s="164" t="s">
        <v>41</v>
      </c>
      <c r="O315" s="62"/>
      <c r="P315" s="165">
        <f t="shared" si="31"/>
        <v>0</v>
      </c>
      <c r="Q315" s="165">
        <v>0</v>
      </c>
      <c r="R315" s="165">
        <f t="shared" si="32"/>
        <v>0</v>
      </c>
      <c r="S315" s="165">
        <v>0</v>
      </c>
      <c r="T315" s="166">
        <f t="shared" si="3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67" t="s">
        <v>146</v>
      </c>
      <c r="AT315" s="167" t="s">
        <v>116</v>
      </c>
      <c r="AU315" s="167" t="s">
        <v>70</v>
      </c>
      <c r="AY315" s="15" t="s">
        <v>121</v>
      </c>
      <c r="BE315" s="168">
        <f t="shared" si="34"/>
        <v>0</v>
      </c>
      <c r="BF315" s="168">
        <f t="shared" si="35"/>
        <v>0</v>
      </c>
      <c r="BG315" s="168">
        <f t="shared" si="36"/>
        <v>0</v>
      </c>
      <c r="BH315" s="168">
        <f t="shared" si="37"/>
        <v>0</v>
      </c>
      <c r="BI315" s="168">
        <f t="shared" si="38"/>
        <v>0</v>
      </c>
      <c r="BJ315" s="15" t="s">
        <v>77</v>
      </c>
      <c r="BK315" s="168">
        <f t="shared" si="39"/>
        <v>0</v>
      </c>
      <c r="BL315" s="15" t="s">
        <v>130</v>
      </c>
      <c r="BM315" s="167" t="s">
        <v>1032</v>
      </c>
    </row>
    <row r="316" spans="1:65" s="2" customFormat="1" ht="37.9" customHeight="1">
      <c r="A316" s="32"/>
      <c r="B316" s="33"/>
      <c r="C316" s="155" t="s">
        <v>1033</v>
      </c>
      <c r="D316" s="155" t="s">
        <v>116</v>
      </c>
      <c r="E316" s="156" t="s">
        <v>1034</v>
      </c>
      <c r="F316" s="157" t="s">
        <v>1035</v>
      </c>
      <c r="G316" s="158" t="s">
        <v>119</v>
      </c>
      <c r="H316" s="159">
        <v>1</v>
      </c>
      <c r="I316" s="160"/>
      <c r="J316" s="161">
        <f t="shared" si="30"/>
        <v>0</v>
      </c>
      <c r="K316" s="157" t="s">
        <v>120</v>
      </c>
      <c r="L316" s="162"/>
      <c r="M316" s="163" t="s">
        <v>19</v>
      </c>
      <c r="N316" s="164" t="s">
        <v>41</v>
      </c>
      <c r="O316" s="62"/>
      <c r="P316" s="165">
        <f t="shared" si="31"/>
        <v>0</v>
      </c>
      <c r="Q316" s="165">
        <v>0</v>
      </c>
      <c r="R316" s="165">
        <f t="shared" si="32"/>
        <v>0</v>
      </c>
      <c r="S316" s="165">
        <v>0</v>
      </c>
      <c r="T316" s="166">
        <f t="shared" si="3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67" t="s">
        <v>146</v>
      </c>
      <c r="AT316" s="167" t="s">
        <v>116</v>
      </c>
      <c r="AU316" s="167" t="s">
        <v>70</v>
      </c>
      <c r="AY316" s="15" t="s">
        <v>121</v>
      </c>
      <c r="BE316" s="168">
        <f t="shared" si="34"/>
        <v>0</v>
      </c>
      <c r="BF316" s="168">
        <f t="shared" si="35"/>
        <v>0</v>
      </c>
      <c r="BG316" s="168">
        <f t="shared" si="36"/>
        <v>0</v>
      </c>
      <c r="BH316" s="168">
        <f t="shared" si="37"/>
        <v>0</v>
      </c>
      <c r="BI316" s="168">
        <f t="shared" si="38"/>
        <v>0</v>
      </c>
      <c r="BJ316" s="15" t="s">
        <v>77</v>
      </c>
      <c r="BK316" s="168">
        <f t="shared" si="39"/>
        <v>0</v>
      </c>
      <c r="BL316" s="15" t="s">
        <v>130</v>
      </c>
      <c r="BM316" s="167" t="s">
        <v>1036</v>
      </c>
    </row>
    <row r="317" spans="1:65" s="2" customFormat="1" ht="37.9" customHeight="1">
      <c r="A317" s="32"/>
      <c r="B317" s="33"/>
      <c r="C317" s="155" t="s">
        <v>1037</v>
      </c>
      <c r="D317" s="155" t="s">
        <v>116</v>
      </c>
      <c r="E317" s="156" t="s">
        <v>1038</v>
      </c>
      <c r="F317" s="157" t="s">
        <v>1039</v>
      </c>
      <c r="G317" s="158" t="s">
        <v>119</v>
      </c>
      <c r="H317" s="159">
        <v>1</v>
      </c>
      <c r="I317" s="160"/>
      <c r="J317" s="161">
        <f t="shared" si="30"/>
        <v>0</v>
      </c>
      <c r="K317" s="157" t="s">
        <v>120</v>
      </c>
      <c r="L317" s="162"/>
      <c r="M317" s="163" t="s">
        <v>19</v>
      </c>
      <c r="N317" s="164" t="s">
        <v>41</v>
      </c>
      <c r="O317" s="62"/>
      <c r="P317" s="165">
        <f t="shared" si="31"/>
        <v>0</v>
      </c>
      <c r="Q317" s="165">
        <v>0</v>
      </c>
      <c r="R317" s="165">
        <f t="shared" si="32"/>
        <v>0</v>
      </c>
      <c r="S317" s="165">
        <v>0</v>
      </c>
      <c r="T317" s="166">
        <f t="shared" si="3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7" t="s">
        <v>146</v>
      </c>
      <c r="AT317" s="167" t="s">
        <v>116</v>
      </c>
      <c r="AU317" s="167" t="s">
        <v>70</v>
      </c>
      <c r="AY317" s="15" t="s">
        <v>121</v>
      </c>
      <c r="BE317" s="168">
        <f t="shared" si="34"/>
        <v>0</v>
      </c>
      <c r="BF317" s="168">
        <f t="shared" si="35"/>
        <v>0</v>
      </c>
      <c r="BG317" s="168">
        <f t="shared" si="36"/>
        <v>0</v>
      </c>
      <c r="BH317" s="168">
        <f t="shared" si="37"/>
        <v>0</v>
      </c>
      <c r="BI317" s="168">
        <f t="shared" si="38"/>
        <v>0</v>
      </c>
      <c r="BJ317" s="15" t="s">
        <v>77</v>
      </c>
      <c r="BK317" s="168">
        <f t="shared" si="39"/>
        <v>0</v>
      </c>
      <c r="BL317" s="15" t="s">
        <v>130</v>
      </c>
      <c r="BM317" s="167" t="s">
        <v>1040</v>
      </c>
    </row>
    <row r="318" spans="1:65" s="2" customFormat="1" ht="21.75" customHeight="1">
      <c r="A318" s="32"/>
      <c r="B318" s="33"/>
      <c r="C318" s="155" t="s">
        <v>1041</v>
      </c>
      <c r="D318" s="155" t="s">
        <v>116</v>
      </c>
      <c r="E318" s="156" t="s">
        <v>1042</v>
      </c>
      <c r="F318" s="157" t="s">
        <v>1043</v>
      </c>
      <c r="G318" s="158" t="s">
        <v>119</v>
      </c>
      <c r="H318" s="159">
        <v>1</v>
      </c>
      <c r="I318" s="160"/>
      <c r="J318" s="161">
        <f t="shared" si="30"/>
        <v>0</v>
      </c>
      <c r="K318" s="157" t="s">
        <v>120</v>
      </c>
      <c r="L318" s="162"/>
      <c r="M318" s="163" t="s">
        <v>19</v>
      </c>
      <c r="N318" s="164" t="s">
        <v>41</v>
      </c>
      <c r="O318" s="62"/>
      <c r="P318" s="165">
        <f t="shared" si="31"/>
        <v>0</v>
      </c>
      <c r="Q318" s="165">
        <v>0</v>
      </c>
      <c r="R318" s="165">
        <f t="shared" si="32"/>
        <v>0</v>
      </c>
      <c r="S318" s="165">
        <v>0</v>
      </c>
      <c r="T318" s="166">
        <f t="shared" si="3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67" t="s">
        <v>146</v>
      </c>
      <c r="AT318" s="167" t="s">
        <v>116</v>
      </c>
      <c r="AU318" s="167" t="s">
        <v>70</v>
      </c>
      <c r="AY318" s="15" t="s">
        <v>121</v>
      </c>
      <c r="BE318" s="168">
        <f t="shared" si="34"/>
        <v>0</v>
      </c>
      <c r="BF318" s="168">
        <f t="shared" si="35"/>
        <v>0</v>
      </c>
      <c r="BG318" s="168">
        <f t="shared" si="36"/>
        <v>0</v>
      </c>
      <c r="BH318" s="168">
        <f t="shared" si="37"/>
        <v>0</v>
      </c>
      <c r="BI318" s="168">
        <f t="shared" si="38"/>
        <v>0</v>
      </c>
      <c r="BJ318" s="15" t="s">
        <v>77</v>
      </c>
      <c r="BK318" s="168">
        <f t="shared" si="39"/>
        <v>0</v>
      </c>
      <c r="BL318" s="15" t="s">
        <v>130</v>
      </c>
      <c r="BM318" s="167" t="s">
        <v>1044</v>
      </c>
    </row>
    <row r="319" spans="1:65" s="2" customFormat="1" ht="33" customHeight="1">
      <c r="A319" s="32"/>
      <c r="B319" s="33"/>
      <c r="C319" s="155" t="s">
        <v>1045</v>
      </c>
      <c r="D319" s="155" t="s">
        <v>116</v>
      </c>
      <c r="E319" s="156" t="s">
        <v>1046</v>
      </c>
      <c r="F319" s="157" t="s">
        <v>1047</v>
      </c>
      <c r="G319" s="158" t="s">
        <v>119</v>
      </c>
      <c r="H319" s="159">
        <v>1</v>
      </c>
      <c r="I319" s="160"/>
      <c r="J319" s="161">
        <f t="shared" si="30"/>
        <v>0</v>
      </c>
      <c r="K319" s="157" t="s">
        <v>120</v>
      </c>
      <c r="L319" s="162"/>
      <c r="M319" s="163" t="s">
        <v>19</v>
      </c>
      <c r="N319" s="164" t="s">
        <v>41</v>
      </c>
      <c r="O319" s="62"/>
      <c r="P319" s="165">
        <f t="shared" si="31"/>
        <v>0</v>
      </c>
      <c r="Q319" s="165">
        <v>0</v>
      </c>
      <c r="R319" s="165">
        <f t="shared" si="32"/>
        <v>0</v>
      </c>
      <c r="S319" s="165">
        <v>0</v>
      </c>
      <c r="T319" s="166">
        <f t="shared" si="3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67" t="s">
        <v>146</v>
      </c>
      <c r="AT319" s="167" t="s">
        <v>116</v>
      </c>
      <c r="AU319" s="167" t="s">
        <v>70</v>
      </c>
      <c r="AY319" s="15" t="s">
        <v>121</v>
      </c>
      <c r="BE319" s="168">
        <f t="shared" si="34"/>
        <v>0</v>
      </c>
      <c r="BF319" s="168">
        <f t="shared" si="35"/>
        <v>0</v>
      </c>
      <c r="BG319" s="168">
        <f t="shared" si="36"/>
        <v>0</v>
      </c>
      <c r="BH319" s="168">
        <f t="shared" si="37"/>
        <v>0</v>
      </c>
      <c r="BI319" s="168">
        <f t="shared" si="38"/>
        <v>0</v>
      </c>
      <c r="BJ319" s="15" t="s">
        <v>77</v>
      </c>
      <c r="BK319" s="168">
        <f t="shared" si="39"/>
        <v>0</v>
      </c>
      <c r="BL319" s="15" t="s">
        <v>130</v>
      </c>
      <c r="BM319" s="167" t="s">
        <v>1048</v>
      </c>
    </row>
    <row r="320" spans="1:65" s="2" customFormat="1" ht="24.2" customHeight="1">
      <c r="A320" s="32"/>
      <c r="B320" s="33"/>
      <c r="C320" s="155" t="s">
        <v>1049</v>
      </c>
      <c r="D320" s="155" t="s">
        <v>116</v>
      </c>
      <c r="E320" s="156" t="s">
        <v>1050</v>
      </c>
      <c r="F320" s="157" t="s">
        <v>1051</v>
      </c>
      <c r="G320" s="158" t="s">
        <v>119</v>
      </c>
      <c r="H320" s="159">
        <v>1</v>
      </c>
      <c r="I320" s="160"/>
      <c r="J320" s="161">
        <f t="shared" si="30"/>
        <v>0</v>
      </c>
      <c r="K320" s="157" t="s">
        <v>120</v>
      </c>
      <c r="L320" s="162"/>
      <c r="M320" s="163" t="s">
        <v>19</v>
      </c>
      <c r="N320" s="164" t="s">
        <v>41</v>
      </c>
      <c r="O320" s="62"/>
      <c r="P320" s="165">
        <f t="shared" si="31"/>
        <v>0</v>
      </c>
      <c r="Q320" s="165">
        <v>0</v>
      </c>
      <c r="R320" s="165">
        <f t="shared" si="32"/>
        <v>0</v>
      </c>
      <c r="S320" s="165">
        <v>0</v>
      </c>
      <c r="T320" s="166">
        <f t="shared" si="3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67" t="s">
        <v>79</v>
      </c>
      <c r="AT320" s="167" t="s">
        <v>116</v>
      </c>
      <c r="AU320" s="167" t="s">
        <v>70</v>
      </c>
      <c r="AY320" s="15" t="s">
        <v>121</v>
      </c>
      <c r="BE320" s="168">
        <f t="shared" si="34"/>
        <v>0</v>
      </c>
      <c r="BF320" s="168">
        <f t="shared" si="35"/>
        <v>0</v>
      </c>
      <c r="BG320" s="168">
        <f t="shared" si="36"/>
        <v>0</v>
      </c>
      <c r="BH320" s="168">
        <f t="shared" si="37"/>
        <v>0</v>
      </c>
      <c r="BI320" s="168">
        <f t="shared" si="38"/>
        <v>0</v>
      </c>
      <c r="BJ320" s="15" t="s">
        <v>77</v>
      </c>
      <c r="BK320" s="168">
        <f t="shared" si="39"/>
        <v>0</v>
      </c>
      <c r="BL320" s="15" t="s">
        <v>77</v>
      </c>
      <c r="BM320" s="167" t="s">
        <v>1052</v>
      </c>
    </row>
    <row r="321" spans="1:65" s="2" customFormat="1" ht="24.2" customHeight="1">
      <c r="A321" s="32"/>
      <c r="B321" s="33"/>
      <c r="C321" s="155" t="s">
        <v>1053</v>
      </c>
      <c r="D321" s="155" t="s">
        <v>116</v>
      </c>
      <c r="E321" s="156" t="s">
        <v>1054</v>
      </c>
      <c r="F321" s="157" t="s">
        <v>1055</v>
      </c>
      <c r="G321" s="158" t="s">
        <v>119</v>
      </c>
      <c r="H321" s="159">
        <v>1</v>
      </c>
      <c r="I321" s="160"/>
      <c r="J321" s="161">
        <f t="shared" si="30"/>
        <v>0</v>
      </c>
      <c r="K321" s="157" t="s">
        <v>120</v>
      </c>
      <c r="L321" s="162"/>
      <c r="M321" s="163" t="s">
        <v>19</v>
      </c>
      <c r="N321" s="164" t="s">
        <v>41</v>
      </c>
      <c r="O321" s="62"/>
      <c r="P321" s="165">
        <f t="shared" si="31"/>
        <v>0</v>
      </c>
      <c r="Q321" s="165">
        <v>0</v>
      </c>
      <c r="R321" s="165">
        <f t="shared" si="32"/>
        <v>0</v>
      </c>
      <c r="S321" s="165">
        <v>0</v>
      </c>
      <c r="T321" s="166">
        <f t="shared" si="3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67" t="s">
        <v>79</v>
      </c>
      <c r="AT321" s="167" t="s">
        <v>116</v>
      </c>
      <c r="AU321" s="167" t="s">
        <v>70</v>
      </c>
      <c r="AY321" s="15" t="s">
        <v>121</v>
      </c>
      <c r="BE321" s="168">
        <f t="shared" si="34"/>
        <v>0</v>
      </c>
      <c r="BF321" s="168">
        <f t="shared" si="35"/>
        <v>0</v>
      </c>
      <c r="BG321" s="168">
        <f t="shared" si="36"/>
        <v>0</v>
      </c>
      <c r="BH321" s="168">
        <f t="shared" si="37"/>
        <v>0</v>
      </c>
      <c r="BI321" s="168">
        <f t="shared" si="38"/>
        <v>0</v>
      </c>
      <c r="BJ321" s="15" t="s">
        <v>77</v>
      </c>
      <c r="BK321" s="168">
        <f t="shared" si="39"/>
        <v>0</v>
      </c>
      <c r="BL321" s="15" t="s">
        <v>77</v>
      </c>
      <c r="BM321" s="167" t="s">
        <v>1056</v>
      </c>
    </row>
    <row r="322" spans="1:65" s="2" customFormat="1" ht="16.5" customHeight="1">
      <c r="A322" s="32"/>
      <c r="B322" s="33"/>
      <c r="C322" s="155" t="s">
        <v>1057</v>
      </c>
      <c r="D322" s="155" t="s">
        <v>116</v>
      </c>
      <c r="E322" s="156" t="s">
        <v>1058</v>
      </c>
      <c r="F322" s="157" t="s">
        <v>1059</v>
      </c>
      <c r="G322" s="158" t="s">
        <v>119</v>
      </c>
      <c r="H322" s="159">
        <v>1</v>
      </c>
      <c r="I322" s="160"/>
      <c r="J322" s="161">
        <f t="shared" si="30"/>
        <v>0</v>
      </c>
      <c r="K322" s="157" t="s">
        <v>120</v>
      </c>
      <c r="L322" s="162"/>
      <c r="M322" s="163" t="s">
        <v>19</v>
      </c>
      <c r="N322" s="164" t="s">
        <v>41</v>
      </c>
      <c r="O322" s="62"/>
      <c r="P322" s="165">
        <f t="shared" si="31"/>
        <v>0</v>
      </c>
      <c r="Q322" s="165">
        <v>0</v>
      </c>
      <c r="R322" s="165">
        <f t="shared" si="32"/>
        <v>0</v>
      </c>
      <c r="S322" s="165">
        <v>0</v>
      </c>
      <c r="T322" s="166">
        <f t="shared" si="3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67" t="s">
        <v>146</v>
      </c>
      <c r="AT322" s="167" t="s">
        <v>116</v>
      </c>
      <c r="AU322" s="167" t="s">
        <v>70</v>
      </c>
      <c r="AY322" s="15" t="s">
        <v>121</v>
      </c>
      <c r="BE322" s="168">
        <f t="shared" si="34"/>
        <v>0</v>
      </c>
      <c r="BF322" s="168">
        <f t="shared" si="35"/>
        <v>0</v>
      </c>
      <c r="BG322" s="168">
        <f t="shared" si="36"/>
        <v>0</v>
      </c>
      <c r="BH322" s="168">
        <f t="shared" si="37"/>
        <v>0</v>
      </c>
      <c r="BI322" s="168">
        <f t="shared" si="38"/>
        <v>0</v>
      </c>
      <c r="BJ322" s="15" t="s">
        <v>77</v>
      </c>
      <c r="BK322" s="168">
        <f t="shared" si="39"/>
        <v>0</v>
      </c>
      <c r="BL322" s="15" t="s">
        <v>130</v>
      </c>
      <c r="BM322" s="167" t="s">
        <v>1060</v>
      </c>
    </row>
    <row r="323" spans="1:65" s="2" customFormat="1" ht="16.5" customHeight="1">
      <c r="A323" s="32"/>
      <c r="B323" s="33"/>
      <c r="C323" s="155" t="s">
        <v>1061</v>
      </c>
      <c r="D323" s="155" t="s">
        <v>116</v>
      </c>
      <c r="E323" s="156" t="s">
        <v>1062</v>
      </c>
      <c r="F323" s="157" t="s">
        <v>1063</v>
      </c>
      <c r="G323" s="158" t="s">
        <v>119</v>
      </c>
      <c r="H323" s="159">
        <v>1</v>
      </c>
      <c r="I323" s="160"/>
      <c r="J323" s="161">
        <f t="shared" si="30"/>
        <v>0</v>
      </c>
      <c r="K323" s="157" t="s">
        <v>120</v>
      </c>
      <c r="L323" s="162"/>
      <c r="M323" s="163" t="s">
        <v>19</v>
      </c>
      <c r="N323" s="164" t="s">
        <v>41</v>
      </c>
      <c r="O323" s="62"/>
      <c r="P323" s="165">
        <f t="shared" si="31"/>
        <v>0</v>
      </c>
      <c r="Q323" s="165">
        <v>0</v>
      </c>
      <c r="R323" s="165">
        <f t="shared" si="32"/>
        <v>0</v>
      </c>
      <c r="S323" s="165">
        <v>0</v>
      </c>
      <c r="T323" s="166">
        <f t="shared" si="3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67" t="s">
        <v>146</v>
      </c>
      <c r="AT323" s="167" t="s">
        <v>116</v>
      </c>
      <c r="AU323" s="167" t="s">
        <v>70</v>
      </c>
      <c r="AY323" s="15" t="s">
        <v>121</v>
      </c>
      <c r="BE323" s="168">
        <f t="shared" si="34"/>
        <v>0</v>
      </c>
      <c r="BF323" s="168">
        <f t="shared" si="35"/>
        <v>0</v>
      </c>
      <c r="BG323" s="168">
        <f t="shared" si="36"/>
        <v>0</v>
      </c>
      <c r="BH323" s="168">
        <f t="shared" si="37"/>
        <v>0</v>
      </c>
      <c r="BI323" s="168">
        <f t="shared" si="38"/>
        <v>0</v>
      </c>
      <c r="BJ323" s="15" t="s">
        <v>77</v>
      </c>
      <c r="BK323" s="168">
        <f t="shared" si="39"/>
        <v>0</v>
      </c>
      <c r="BL323" s="15" t="s">
        <v>130</v>
      </c>
      <c r="BM323" s="167" t="s">
        <v>1064</v>
      </c>
    </row>
    <row r="324" spans="1:65" s="2" customFormat="1" ht="16.5" customHeight="1">
      <c r="A324" s="32"/>
      <c r="B324" s="33"/>
      <c r="C324" s="155" t="s">
        <v>1065</v>
      </c>
      <c r="D324" s="155" t="s">
        <v>116</v>
      </c>
      <c r="E324" s="156" t="s">
        <v>1066</v>
      </c>
      <c r="F324" s="157" t="s">
        <v>1067</v>
      </c>
      <c r="G324" s="158" t="s">
        <v>119</v>
      </c>
      <c r="H324" s="159">
        <v>1</v>
      </c>
      <c r="I324" s="160"/>
      <c r="J324" s="161">
        <f t="shared" si="30"/>
        <v>0</v>
      </c>
      <c r="K324" s="157" t="s">
        <v>120</v>
      </c>
      <c r="L324" s="162"/>
      <c r="M324" s="163" t="s">
        <v>19</v>
      </c>
      <c r="N324" s="164" t="s">
        <v>41</v>
      </c>
      <c r="O324" s="62"/>
      <c r="P324" s="165">
        <f t="shared" si="31"/>
        <v>0</v>
      </c>
      <c r="Q324" s="165">
        <v>0</v>
      </c>
      <c r="R324" s="165">
        <f t="shared" si="32"/>
        <v>0</v>
      </c>
      <c r="S324" s="165">
        <v>0</v>
      </c>
      <c r="T324" s="166">
        <f t="shared" si="3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67" t="s">
        <v>146</v>
      </c>
      <c r="AT324" s="167" t="s">
        <v>116</v>
      </c>
      <c r="AU324" s="167" t="s">
        <v>70</v>
      </c>
      <c r="AY324" s="15" t="s">
        <v>121</v>
      </c>
      <c r="BE324" s="168">
        <f t="shared" si="34"/>
        <v>0</v>
      </c>
      <c r="BF324" s="168">
        <f t="shared" si="35"/>
        <v>0</v>
      </c>
      <c r="BG324" s="168">
        <f t="shared" si="36"/>
        <v>0</v>
      </c>
      <c r="BH324" s="168">
        <f t="shared" si="37"/>
        <v>0</v>
      </c>
      <c r="BI324" s="168">
        <f t="shared" si="38"/>
        <v>0</v>
      </c>
      <c r="BJ324" s="15" t="s">
        <v>77</v>
      </c>
      <c r="BK324" s="168">
        <f t="shared" si="39"/>
        <v>0</v>
      </c>
      <c r="BL324" s="15" t="s">
        <v>130</v>
      </c>
      <c r="BM324" s="167" t="s">
        <v>1068</v>
      </c>
    </row>
    <row r="325" spans="1:65" s="2" customFormat="1" ht="24.2" customHeight="1">
      <c r="A325" s="32"/>
      <c r="B325" s="33"/>
      <c r="C325" s="155" t="s">
        <v>1069</v>
      </c>
      <c r="D325" s="155" t="s">
        <v>116</v>
      </c>
      <c r="E325" s="156" t="s">
        <v>1070</v>
      </c>
      <c r="F325" s="157" t="s">
        <v>1071</v>
      </c>
      <c r="G325" s="158" t="s">
        <v>119</v>
      </c>
      <c r="H325" s="159">
        <v>1</v>
      </c>
      <c r="I325" s="160"/>
      <c r="J325" s="161">
        <f t="shared" si="30"/>
        <v>0</v>
      </c>
      <c r="K325" s="157" t="s">
        <v>120</v>
      </c>
      <c r="L325" s="162"/>
      <c r="M325" s="163" t="s">
        <v>19</v>
      </c>
      <c r="N325" s="164" t="s">
        <v>41</v>
      </c>
      <c r="O325" s="62"/>
      <c r="P325" s="165">
        <f t="shared" si="31"/>
        <v>0</v>
      </c>
      <c r="Q325" s="165">
        <v>0</v>
      </c>
      <c r="R325" s="165">
        <f t="shared" si="32"/>
        <v>0</v>
      </c>
      <c r="S325" s="165">
        <v>0</v>
      </c>
      <c r="T325" s="166">
        <f t="shared" si="3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7" t="s">
        <v>146</v>
      </c>
      <c r="AT325" s="167" t="s">
        <v>116</v>
      </c>
      <c r="AU325" s="167" t="s">
        <v>70</v>
      </c>
      <c r="AY325" s="15" t="s">
        <v>121</v>
      </c>
      <c r="BE325" s="168">
        <f t="shared" si="34"/>
        <v>0</v>
      </c>
      <c r="BF325" s="168">
        <f t="shared" si="35"/>
        <v>0</v>
      </c>
      <c r="BG325" s="168">
        <f t="shared" si="36"/>
        <v>0</v>
      </c>
      <c r="BH325" s="168">
        <f t="shared" si="37"/>
        <v>0</v>
      </c>
      <c r="BI325" s="168">
        <f t="shared" si="38"/>
        <v>0</v>
      </c>
      <c r="BJ325" s="15" t="s">
        <v>77</v>
      </c>
      <c r="BK325" s="168">
        <f t="shared" si="39"/>
        <v>0</v>
      </c>
      <c r="BL325" s="15" t="s">
        <v>130</v>
      </c>
      <c r="BM325" s="167" t="s">
        <v>1072</v>
      </c>
    </row>
    <row r="326" spans="1:65" s="2" customFormat="1" ht="24.2" customHeight="1">
      <c r="A326" s="32"/>
      <c r="B326" s="33"/>
      <c r="C326" s="155" t="s">
        <v>1073</v>
      </c>
      <c r="D326" s="155" t="s">
        <v>116</v>
      </c>
      <c r="E326" s="156" t="s">
        <v>1074</v>
      </c>
      <c r="F326" s="157" t="s">
        <v>1075</v>
      </c>
      <c r="G326" s="158" t="s">
        <v>659</v>
      </c>
      <c r="H326" s="159">
        <v>1</v>
      </c>
      <c r="I326" s="160"/>
      <c r="J326" s="161">
        <f t="shared" si="30"/>
        <v>0</v>
      </c>
      <c r="K326" s="157" t="s">
        <v>120</v>
      </c>
      <c r="L326" s="162"/>
      <c r="M326" s="163" t="s">
        <v>19</v>
      </c>
      <c r="N326" s="164" t="s">
        <v>41</v>
      </c>
      <c r="O326" s="62"/>
      <c r="P326" s="165">
        <f t="shared" si="31"/>
        <v>0</v>
      </c>
      <c r="Q326" s="165">
        <v>0</v>
      </c>
      <c r="R326" s="165">
        <f t="shared" si="32"/>
        <v>0</v>
      </c>
      <c r="S326" s="165">
        <v>0</v>
      </c>
      <c r="T326" s="166">
        <f t="shared" si="3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67" t="s">
        <v>146</v>
      </c>
      <c r="AT326" s="167" t="s">
        <v>116</v>
      </c>
      <c r="AU326" s="167" t="s">
        <v>70</v>
      </c>
      <c r="AY326" s="15" t="s">
        <v>121</v>
      </c>
      <c r="BE326" s="168">
        <f t="shared" si="34"/>
        <v>0</v>
      </c>
      <c r="BF326" s="168">
        <f t="shared" si="35"/>
        <v>0</v>
      </c>
      <c r="BG326" s="168">
        <f t="shared" si="36"/>
        <v>0</v>
      </c>
      <c r="BH326" s="168">
        <f t="shared" si="37"/>
        <v>0</v>
      </c>
      <c r="BI326" s="168">
        <f t="shared" si="38"/>
        <v>0</v>
      </c>
      <c r="BJ326" s="15" t="s">
        <v>77</v>
      </c>
      <c r="BK326" s="168">
        <f t="shared" si="39"/>
        <v>0</v>
      </c>
      <c r="BL326" s="15" t="s">
        <v>130</v>
      </c>
      <c r="BM326" s="167" t="s">
        <v>1076</v>
      </c>
    </row>
    <row r="327" spans="1:65" s="2" customFormat="1" ht="16.5" customHeight="1">
      <c r="A327" s="32"/>
      <c r="B327" s="33"/>
      <c r="C327" s="155" t="s">
        <v>1077</v>
      </c>
      <c r="D327" s="155" t="s">
        <v>116</v>
      </c>
      <c r="E327" s="156" t="s">
        <v>1078</v>
      </c>
      <c r="F327" s="157" t="s">
        <v>1079</v>
      </c>
      <c r="G327" s="158" t="s">
        <v>119</v>
      </c>
      <c r="H327" s="159">
        <v>1</v>
      </c>
      <c r="I327" s="160"/>
      <c r="J327" s="161">
        <f t="shared" si="30"/>
        <v>0</v>
      </c>
      <c r="K327" s="157" t="s">
        <v>120</v>
      </c>
      <c r="L327" s="162"/>
      <c r="M327" s="163" t="s">
        <v>19</v>
      </c>
      <c r="N327" s="164" t="s">
        <v>41</v>
      </c>
      <c r="O327" s="62"/>
      <c r="P327" s="165">
        <f t="shared" si="31"/>
        <v>0</v>
      </c>
      <c r="Q327" s="165">
        <v>0</v>
      </c>
      <c r="R327" s="165">
        <f t="shared" si="32"/>
        <v>0</v>
      </c>
      <c r="S327" s="165">
        <v>0</v>
      </c>
      <c r="T327" s="166">
        <f t="shared" si="3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67" t="s">
        <v>146</v>
      </c>
      <c r="AT327" s="167" t="s">
        <v>116</v>
      </c>
      <c r="AU327" s="167" t="s">
        <v>70</v>
      </c>
      <c r="AY327" s="15" t="s">
        <v>121</v>
      </c>
      <c r="BE327" s="168">
        <f t="shared" si="34"/>
        <v>0</v>
      </c>
      <c r="BF327" s="168">
        <f t="shared" si="35"/>
        <v>0</v>
      </c>
      <c r="BG327" s="168">
        <f t="shared" si="36"/>
        <v>0</v>
      </c>
      <c r="BH327" s="168">
        <f t="shared" si="37"/>
        <v>0</v>
      </c>
      <c r="BI327" s="168">
        <f t="shared" si="38"/>
        <v>0</v>
      </c>
      <c r="BJ327" s="15" t="s">
        <v>77</v>
      </c>
      <c r="BK327" s="168">
        <f t="shared" si="39"/>
        <v>0</v>
      </c>
      <c r="BL327" s="15" t="s">
        <v>130</v>
      </c>
      <c r="BM327" s="167" t="s">
        <v>1080</v>
      </c>
    </row>
    <row r="328" spans="1:65" s="2" customFormat="1" ht="21.75" customHeight="1">
      <c r="A328" s="32"/>
      <c r="B328" s="33"/>
      <c r="C328" s="155" t="s">
        <v>1081</v>
      </c>
      <c r="D328" s="155" t="s">
        <v>116</v>
      </c>
      <c r="E328" s="156" t="s">
        <v>1082</v>
      </c>
      <c r="F328" s="157" t="s">
        <v>1083</v>
      </c>
      <c r="G328" s="158" t="s">
        <v>119</v>
      </c>
      <c r="H328" s="159">
        <v>1</v>
      </c>
      <c r="I328" s="160"/>
      <c r="J328" s="161">
        <f t="shared" si="30"/>
        <v>0</v>
      </c>
      <c r="K328" s="157" t="s">
        <v>120</v>
      </c>
      <c r="L328" s="162"/>
      <c r="M328" s="163" t="s">
        <v>19</v>
      </c>
      <c r="N328" s="164" t="s">
        <v>41</v>
      </c>
      <c r="O328" s="62"/>
      <c r="P328" s="165">
        <f t="shared" si="31"/>
        <v>0</v>
      </c>
      <c r="Q328" s="165">
        <v>0</v>
      </c>
      <c r="R328" s="165">
        <f t="shared" si="32"/>
        <v>0</v>
      </c>
      <c r="S328" s="165">
        <v>0</v>
      </c>
      <c r="T328" s="166">
        <f t="shared" si="3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67" t="s">
        <v>146</v>
      </c>
      <c r="AT328" s="167" t="s">
        <v>116</v>
      </c>
      <c r="AU328" s="167" t="s">
        <v>70</v>
      </c>
      <c r="AY328" s="15" t="s">
        <v>121</v>
      </c>
      <c r="BE328" s="168">
        <f t="shared" si="34"/>
        <v>0</v>
      </c>
      <c r="BF328" s="168">
        <f t="shared" si="35"/>
        <v>0</v>
      </c>
      <c r="BG328" s="168">
        <f t="shared" si="36"/>
        <v>0</v>
      </c>
      <c r="BH328" s="168">
        <f t="shared" si="37"/>
        <v>0</v>
      </c>
      <c r="BI328" s="168">
        <f t="shared" si="38"/>
        <v>0</v>
      </c>
      <c r="BJ328" s="15" t="s">
        <v>77</v>
      </c>
      <c r="BK328" s="168">
        <f t="shared" si="39"/>
        <v>0</v>
      </c>
      <c r="BL328" s="15" t="s">
        <v>130</v>
      </c>
      <c r="BM328" s="167" t="s">
        <v>1084</v>
      </c>
    </row>
    <row r="329" spans="1:65" s="2" customFormat="1" ht="16.5" customHeight="1">
      <c r="A329" s="32"/>
      <c r="B329" s="33"/>
      <c r="C329" s="155" t="s">
        <v>1085</v>
      </c>
      <c r="D329" s="155" t="s">
        <v>116</v>
      </c>
      <c r="E329" s="156" t="s">
        <v>1086</v>
      </c>
      <c r="F329" s="157" t="s">
        <v>1087</v>
      </c>
      <c r="G329" s="158" t="s">
        <v>659</v>
      </c>
      <c r="H329" s="159">
        <v>1</v>
      </c>
      <c r="I329" s="160"/>
      <c r="J329" s="161">
        <f t="shared" si="30"/>
        <v>0</v>
      </c>
      <c r="K329" s="157" t="s">
        <v>120</v>
      </c>
      <c r="L329" s="162"/>
      <c r="M329" s="163" t="s">
        <v>19</v>
      </c>
      <c r="N329" s="164" t="s">
        <v>41</v>
      </c>
      <c r="O329" s="62"/>
      <c r="P329" s="165">
        <f t="shared" si="31"/>
        <v>0</v>
      </c>
      <c r="Q329" s="165">
        <v>0</v>
      </c>
      <c r="R329" s="165">
        <f t="shared" si="32"/>
        <v>0</v>
      </c>
      <c r="S329" s="165">
        <v>0</v>
      </c>
      <c r="T329" s="166">
        <f t="shared" si="3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67" t="s">
        <v>79</v>
      </c>
      <c r="AT329" s="167" t="s">
        <v>116</v>
      </c>
      <c r="AU329" s="167" t="s">
        <v>70</v>
      </c>
      <c r="AY329" s="15" t="s">
        <v>121</v>
      </c>
      <c r="BE329" s="168">
        <f t="shared" si="34"/>
        <v>0</v>
      </c>
      <c r="BF329" s="168">
        <f t="shared" si="35"/>
        <v>0</v>
      </c>
      <c r="BG329" s="168">
        <f t="shared" si="36"/>
        <v>0</v>
      </c>
      <c r="BH329" s="168">
        <f t="shared" si="37"/>
        <v>0</v>
      </c>
      <c r="BI329" s="168">
        <f t="shared" si="38"/>
        <v>0</v>
      </c>
      <c r="BJ329" s="15" t="s">
        <v>77</v>
      </c>
      <c r="BK329" s="168">
        <f t="shared" si="39"/>
        <v>0</v>
      </c>
      <c r="BL329" s="15" t="s">
        <v>77</v>
      </c>
      <c r="BM329" s="167" t="s">
        <v>1088</v>
      </c>
    </row>
    <row r="330" spans="1:65" s="2" customFormat="1" ht="16.5" customHeight="1">
      <c r="A330" s="32"/>
      <c r="B330" s="33"/>
      <c r="C330" s="155" t="s">
        <v>1089</v>
      </c>
      <c r="D330" s="155" t="s">
        <v>116</v>
      </c>
      <c r="E330" s="156" t="s">
        <v>1090</v>
      </c>
      <c r="F330" s="157" t="s">
        <v>1091</v>
      </c>
      <c r="G330" s="158" t="s">
        <v>659</v>
      </c>
      <c r="H330" s="159">
        <v>1</v>
      </c>
      <c r="I330" s="160"/>
      <c r="J330" s="161">
        <f t="shared" si="30"/>
        <v>0</v>
      </c>
      <c r="K330" s="157" t="s">
        <v>120</v>
      </c>
      <c r="L330" s="162"/>
      <c r="M330" s="163" t="s">
        <v>19</v>
      </c>
      <c r="N330" s="164" t="s">
        <v>41</v>
      </c>
      <c r="O330" s="62"/>
      <c r="P330" s="165">
        <f t="shared" si="31"/>
        <v>0</v>
      </c>
      <c r="Q330" s="165">
        <v>0</v>
      </c>
      <c r="R330" s="165">
        <f t="shared" si="32"/>
        <v>0</v>
      </c>
      <c r="S330" s="165">
        <v>0</v>
      </c>
      <c r="T330" s="166">
        <f t="shared" si="3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67" t="s">
        <v>79</v>
      </c>
      <c r="AT330" s="167" t="s">
        <v>116</v>
      </c>
      <c r="AU330" s="167" t="s">
        <v>70</v>
      </c>
      <c r="AY330" s="15" t="s">
        <v>121</v>
      </c>
      <c r="BE330" s="168">
        <f t="shared" si="34"/>
        <v>0</v>
      </c>
      <c r="BF330" s="168">
        <f t="shared" si="35"/>
        <v>0</v>
      </c>
      <c r="BG330" s="168">
        <f t="shared" si="36"/>
        <v>0</v>
      </c>
      <c r="BH330" s="168">
        <f t="shared" si="37"/>
        <v>0</v>
      </c>
      <c r="BI330" s="168">
        <f t="shared" si="38"/>
        <v>0</v>
      </c>
      <c r="BJ330" s="15" t="s">
        <v>77</v>
      </c>
      <c r="BK330" s="168">
        <f t="shared" si="39"/>
        <v>0</v>
      </c>
      <c r="BL330" s="15" t="s">
        <v>77</v>
      </c>
      <c r="BM330" s="167" t="s">
        <v>1092</v>
      </c>
    </row>
    <row r="331" spans="1:65" s="2" customFormat="1" ht="24.2" customHeight="1">
      <c r="A331" s="32"/>
      <c r="B331" s="33"/>
      <c r="C331" s="155" t="s">
        <v>1093</v>
      </c>
      <c r="D331" s="155" t="s">
        <v>116</v>
      </c>
      <c r="E331" s="156" t="s">
        <v>1094</v>
      </c>
      <c r="F331" s="157" t="s">
        <v>1095</v>
      </c>
      <c r="G331" s="158" t="s">
        <v>659</v>
      </c>
      <c r="H331" s="159">
        <v>1</v>
      </c>
      <c r="I331" s="160"/>
      <c r="J331" s="161">
        <f t="shared" si="30"/>
        <v>0</v>
      </c>
      <c r="K331" s="157" t="s">
        <v>120</v>
      </c>
      <c r="L331" s="162"/>
      <c r="M331" s="163" t="s">
        <v>19</v>
      </c>
      <c r="N331" s="164" t="s">
        <v>41</v>
      </c>
      <c r="O331" s="62"/>
      <c r="P331" s="165">
        <f t="shared" si="31"/>
        <v>0</v>
      </c>
      <c r="Q331" s="165">
        <v>0</v>
      </c>
      <c r="R331" s="165">
        <f t="shared" si="32"/>
        <v>0</v>
      </c>
      <c r="S331" s="165">
        <v>0</v>
      </c>
      <c r="T331" s="166">
        <f t="shared" si="3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67" t="s">
        <v>79</v>
      </c>
      <c r="AT331" s="167" t="s">
        <v>116</v>
      </c>
      <c r="AU331" s="167" t="s">
        <v>70</v>
      </c>
      <c r="AY331" s="15" t="s">
        <v>121</v>
      </c>
      <c r="BE331" s="168">
        <f t="shared" si="34"/>
        <v>0</v>
      </c>
      <c r="BF331" s="168">
        <f t="shared" si="35"/>
        <v>0</v>
      </c>
      <c r="BG331" s="168">
        <f t="shared" si="36"/>
        <v>0</v>
      </c>
      <c r="BH331" s="168">
        <f t="shared" si="37"/>
        <v>0</v>
      </c>
      <c r="BI331" s="168">
        <f t="shared" si="38"/>
        <v>0</v>
      </c>
      <c r="BJ331" s="15" t="s">
        <v>77</v>
      </c>
      <c r="BK331" s="168">
        <f t="shared" si="39"/>
        <v>0</v>
      </c>
      <c r="BL331" s="15" t="s">
        <v>77</v>
      </c>
      <c r="BM331" s="167" t="s">
        <v>1096</v>
      </c>
    </row>
    <row r="332" spans="1:65" s="2" customFormat="1" ht="24.2" customHeight="1">
      <c r="A332" s="32"/>
      <c r="B332" s="33"/>
      <c r="C332" s="155" t="s">
        <v>1097</v>
      </c>
      <c r="D332" s="155" t="s">
        <v>116</v>
      </c>
      <c r="E332" s="156" t="s">
        <v>1098</v>
      </c>
      <c r="F332" s="157" t="s">
        <v>1099</v>
      </c>
      <c r="G332" s="158" t="s">
        <v>659</v>
      </c>
      <c r="H332" s="159">
        <v>1</v>
      </c>
      <c r="I332" s="160"/>
      <c r="J332" s="161">
        <f t="shared" si="30"/>
        <v>0</v>
      </c>
      <c r="K332" s="157" t="s">
        <v>120</v>
      </c>
      <c r="L332" s="162"/>
      <c r="M332" s="163" t="s">
        <v>19</v>
      </c>
      <c r="N332" s="164" t="s">
        <v>41</v>
      </c>
      <c r="O332" s="62"/>
      <c r="P332" s="165">
        <f t="shared" si="31"/>
        <v>0</v>
      </c>
      <c r="Q332" s="165">
        <v>0</v>
      </c>
      <c r="R332" s="165">
        <f t="shared" si="32"/>
        <v>0</v>
      </c>
      <c r="S332" s="165">
        <v>0</v>
      </c>
      <c r="T332" s="166">
        <f t="shared" si="3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67" t="s">
        <v>79</v>
      </c>
      <c r="AT332" s="167" t="s">
        <v>116</v>
      </c>
      <c r="AU332" s="167" t="s">
        <v>70</v>
      </c>
      <c r="AY332" s="15" t="s">
        <v>121</v>
      </c>
      <c r="BE332" s="168">
        <f t="shared" si="34"/>
        <v>0</v>
      </c>
      <c r="BF332" s="168">
        <f t="shared" si="35"/>
        <v>0</v>
      </c>
      <c r="BG332" s="168">
        <f t="shared" si="36"/>
        <v>0</v>
      </c>
      <c r="BH332" s="168">
        <f t="shared" si="37"/>
        <v>0</v>
      </c>
      <c r="BI332" s="168">
        <f t="shared" si="38"/>
        <v>0</v>
      </c>
      <c r="BJ332" s="15" t="s">
        <v>77</v>
      </c>
      <c r="BK332" s="168">
        <f t="shared" si="39"/>
        <v>0</v>
      </c>
      <c r="BL332" s="15" t="s">
        <v>77</v>
      </c>
      <c r="BM332" s="167" t="s">
        <v>1100</v>
      </c>
    </row>
    <row r="333" spans="1:65" s="2" customFormat="1" ht="24.2" customHeight="1">
      <c r="A333" s="32"/>
      <c r="B333" s="33"/>
      <c r="C333" s="155" t="s">
        <v>1101</v>
      </c>
      <c r="D333" s="155" t="s">
        <v>116</v>
      </c>
      <c r="E333" s="156" t="s">
        <v>1102</v>
      </c>
      <c r="F333" s="157" t="s">
        <v>1103</v>
      </c>
      <c r="G333" s="158" t="s">
        <v>119</v>
      </c>
      <c r="H333" s="159">
        <v>1</v>
      </c>
      <c r="I333" s="160"/>
      <c r="J333" s="161">
        <f t="shared" si="30"/>
        <v>0</v>
      </c>
      <c r="K333" s="157" t="s">
        <v>120</v>
      </c>
      <c r="L333" s="162"/>
      <c r="M333" s="163" t="s">
        <v>19</v>
      </c>
      <c r="N333" s="164" t="s">
        <v>41</v>
      </c>
      <c r="O333" s="62"/>
      <c r="P333" s="165">
        <f t="shared" si="31"/>
        <v>0</v>
      </c>
      <c r="Q333" s="165">
        <v>0</v>
      </c>
      <c r="R333" s="165">
        <f t="shared" si="32"/>
        <v>0</v>
      </c>
      <c r="S333" s="165">
        <v>0</v>
      </c>
      <c r="T333" s="166">
        <f t="shared" si="3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67" t="s">
        <v>79</v>
      </c>
      <c r="AT333" s="167" t="s">
        <v>116</v>
      </c>
      <c r="AU333" s="167" t="s">
        <v>70</v>
      </c>
      <c r="AY333" s="15" t="s">
        <v>121</v>
      </c>
      <c r="BE333" s="168">
        <f t="shared" si="34"/>
        <v>0</v>
      </c>
      <c r="BF333" s="168">
        <f t="shared" si="35"/>
        <v>0</v>
      </c>
      <c r="BG333" s="168">
        <f t="shared" si="36"/>
        <v>0</v>
      </c>
      <c r="BH333" s="168">
        <f t="shared" si="37"/>
        <v>0</v>
      </c>
      <c r="BI333" s="168">
        <f t="shared" si="38"/>
        <v>0</v>
      </c>
      <c r="BJ333" s="15" t="s">
        <v>77</v>
      </c>
      <c r="BK333" s="168">
        <f t="shared" si="39"/>
        <v>0</v>
      </c>
      <c r="BL333" s="15" t="s">
        <v>77</v>
      </c>
      <c r="BM333" s="167" t="s">
        <v>1104</v>
      </c>
    </row>
    <row r="334" spans="1:65" s="2" customFormat="1" ht="24.2" customHeight="1">
      <c r="A334" s="32"/>
      <c r="B334" s="33"/>
      <c r="C334" s="155" t="s">
        <v>1105</v>
      </c>
      <c r="D334" s="155" t="s">
        <v>116</v>
      </c>
      <c r="E334" s="156" t="s">
        <v>1106</v>
      </c>
      <c r="F334" s="157" t="s">
        <v>1107</v>
      </c>
      <c r="G334" s="158" t="s">
        <v>119</v>
      </c>
      <c r="H334" s="159">
        <v>1</v>
      </c>
      <c r="I334" s="160"/>
      <c r="J334" s="161">
        <f t="shared" si="30"/>
        <v>0</v>
      </c>
      <c r="K334" s="157" t="s">
        <v>120</v>
      </c>
      <c r="L334" s="162"/>
      <c r="M334" s="163" t="s">
        <v>19</v>
      </c>
      <c r="N334" s="164" t="s">
        <v>41</v>
      </c>
      <c r="O334" s="62"/>
      <c r="P334" s="165">
        <f t="shared" si="31"/>
        <v>0</v>
      </c>
      <c r="Q334" s="165">
        <v>0</v>
      </c>
      <c r="R334" s="165">
        <f t="shared" si="32"/>
        <v>0</v>
      </c>
      <c r="S334" s="165">
        <v>0</v>
      </c>
      <c r="T334" s="166">
        <f t="shared" si="3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7" t="s">
        <v>79</v>
      </c>
      <c r="AT334" s="167" t="s">
        <v>116</v>
      </c>
      <c r="AU334" s="167" t="s">
        <v>70</v>
      </c>
      <c r="AY334" s="15" t="s">
        <v>121</v>
      </c>
      <c r="BE334" s="168">
        <f t="shared" si="34"/>
        <v>0</v>
      </c>
      <c r="BF334" s="168">
        <f t="shared" si="35"/>
        <v>0</v>
      </c>
      <c r="BG334" s="168">
        <f t="shared" si="36"/>
        <v>0</v>
      </c>
      <c r="BH334" s="168">
        <f t="shared" si="37"/>
        <v>0</v>
      </c>
      <c r="BI334" s="168">
        <f t="shared" si="38"/>
        <v>0</v>
      </c>
      <c r="BJ334" s="15" t="s">
        <v>77</v>
      </c>
      <c r="BK334" s="168">
        <f t="shared" si="39"/>
        <v>0</v>
      </c>
      <c r="BL334" s="15" t="s">
        <v>77</v>
      </c>
      <c r="BM334" s="167" t="s">
        <v>1108</v>
      </c>
    </row>
    <row r="335" spans="1:65" s="2" customFormat="1" ht="24.2" customHeight="1">
      <c r="A335" s="32"/>
      <c r="B335" s="33"/>
      <c r="C335" s="155" t="s">
        <v>1109</v>
      </c>
      <c r="D335" s="155" t="s">
        <v>116</v>
      </c>
      <c r="E335" s="156" t="s">
        <v>1110</v>
      </c>
      <c r="F335" s="157" t="s">
        <v>1111</v>
      </c>
      <c r="G335" s="158" t="s">
        <v>119</v>
      </c>
      <c r="H335" s="159">
        <v>1</v>
      </c>
      <c r="I335" s="160"/>
      <c r="J335" s="161">
        <f t="shared" si="30"/>
        <v>0</v>
      </c>
      <c r="K335" s="157" t="s">
        <v>120</v>
      </c>
      <c r="L335" s="162"/>
      <c r="M335" s="163" t="s">
        <v>19</v>
      </c>
      <c r="N335" s="164" t="s">
        <v>41</v>
      </c>
      <c r="O335" s="62"/>
      <c r="P335" s="165">
        <f t="shared" si="31"/>
        <v>0</v>
      </c>
      <c r="Q335" s="165">
        <v>0</v>
      </c>
      <c r="R335" s="165">
        <f t="shared" si="32"/>
        <v>0</v>
      </c>
      <c r="S335" s="165">
        <v>0</v>
      </c>
      <c r="T335" s="166">
        <f t="shared" si="3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67" t="s">
        <v>79</v>
      </c>
      <c r="AT335" s="167" t="s">
        <v>116</v>
      </c>
      <c r="AU335" s="167" t="s">
        <v>70</v>
      </c>
      <c r="AY335" s="15" t="s">
        <v>121</v>
      </c>
      <c r="BE335" s="168">
        <f t="shared" si="34"/>
        <v>0</v>
      </c>
      <c r="BF335" s="168">
        <f t="shared" si="35"/>
        <v>0</v>
      </c>
      <c r="BG335" s="168">
        <f t="shared" si="36"/>
        <v>0</v>
      </c>
      <c r="BH335" s="168">
        <f t="shared" si="37"/>
        <v>0</v>
      </c>
      <c r="BI335" s="168">
        <f t="shared" si="38"/>
        <v>0</v>
      </c>
      <c r="BJ335" s="15" t="s">
        <v>77</v>
      </c>
      <c r="BK335" s="168">
        <f t="shared" si="39"/>
        <v>0</v>
      </c>
      <c r="BL335" s="15" t="s">
        <v>77</v>
      </c>
      <c r="BM335" s="167" t="s">
        <v>1112</v>
      </c>
    </row>
    <row r="336" spans="1:65" s="2" customFormat="1" ht="16.5" customHeight="1">
      <c r="A336" s="32"/>
      <c r="B336" s="33"/>
      <c r="C336" s="155" t="s">
        <v>1113</v>
      </c>
      <c r="D336" s="155" t="s">
        <v>116</v>
      </c>
      <c r="E336" s="156" t="s">
        <v>1114</v>
      </c>
      <c r="F336" s="157" t="s">
        <v>1115</v>
      </c>
      <c r="G336" s="158" t="s">
        <v>119</v>
      </c>
      <c r="H336" s="159">
        <v>1</v>
      </c>
      <c r="I336" s="160"/>
      <c r="J336" s="161">
        <f t="shared" si="30"/>
        <v>0</v>
      </c>
      <c r="K336" s="157" t="s">
        <v>120</v>
      </c>
      <c r="L336" s="162"/>
      <c r="M336" s="163" t="s">
        <v>19</v>
      </c>
      <c r="N336" s="164" t="s">
        <v>41</v>
      </c>
      <c r="O336" s="62"/>
      <c r="P336" s="165">
        <f t="shared" si="31"/>
        <v>0</v>
      </c>
      <c r="Q336" s="165">
        <v>0</v>
      </c>
      <c r="R336" s="165">
        <f t="shared" si="32"/>
        <v>0</v>
      </c>
      <c r="S336" s="165">
        <v>0</v>
      </c>
      <c r="T336" s="166">
        <f t="shared" si="3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67" t="s">
        <v>79</v>
      </c>
      <c r="AT336" s="167" t="s">
        <v>116</v>
      </c>
      <c r="AU336" s="167" t="s">
        <v>70</v>
      </c>
      <c r="AY336" s="15" t="s">
        <v>121</v>
      </c>
      <c r="BE336" s="168">
        <f t="shared" si="34"/>
        <v>0</v>
      </c>
      <c r="BF336" s="168">
        <f t="shared" si="35"/>
        <v>0</v>
      </c>
      <c r="BG336" s="168">
        <f t="shared" si="36"/>
        <v>0</v>
      </c>
      <c r="BH336" s="168">
        <f t="shared" si="37"/>
        <v>0</v>
      </c>
      <c r="BI336" s="168">
        <f t="shared" si="38"/>
        <v>0</v>
      </c>
      <c r="BJ336" s="15" t="s">
        <v>77</v>
      </c>
      <c r="BK336" s="168">
        <f t="shared" si="39"/>
        <v>0</v>
      </c>
      <c r="BL336" s="15" t="s">
        <v>77</v>
      </c>
      <c r="BM336" s="167" t="s">
        <v>1116</v>
      </c>
    </row>
    <row r="337" spans="1:65" s="11" customFormat="1" ht="25.9" customHeight="1">
      <c r="B337" s="169"/>
      <c r="C337" s="170"/>
      <c r="D337" s="171" t="s">
        <v>69</v>
      </c>
      <c r="E337" s="172" t="s">
        <v>1117</v>
      </c>
      <c r="F337" s="172" t="s">
        <v>1118</v>
      </c>
      <c r="G337" s="170"/>
      <c r="H337" s="170"/>
      <c r="I337" s="173"/>
      <c r="J337" s="174">
        <f>BK337</f>
        <v>0</v>
      </c>
      <c r="K337" s="170"/>
      <c r="L337" s="175"/>
      <c r="M337" s="176"/>
      <c r="N337" s="177"/>
      <c r="O337" s="177"/>
      <c r="P337" s="178">
        <f>SUM(P338:P560)</f>
        <v>0</v>
      </c>
      <c r="Q337" s="177"/>
      <c r="R337" s="178">
        <f>SUM(R338:R560)</f>
        <v>0</v>
      </c>
      <c r="S337" s="177"/>
      <c r="T337" s="179">
        <f>SUM(T338:T560)</f>
        <v>0</v>
      </c>
      <c r="AR337" s="180" t="s">
        <v>130</v>
      </c>
      <c r="AT337" s="181" t="s">
        <v>69</v>
      </c>
      <c r="AU337" s="181" t="s">
        <v>70</v>
      </c>
      <c r="AY337" s="180" t="s">
        <v>121</v>
      </c>
      <c r="BK337" s="182">
        <f>SUM(BK338:BK560)</f>
        <v>0</v>
      </c>
    </row>
    <row r="338" spans="1:65" s="2" customFormat="1" ht="33" customHeight="1">
      <c r="A338" s="32"/>
      <c r="B338" s="33"/>
      <c r="C338" s="183" t="s">
        <v>1119</v>
      </c>
      <c r="D338" s="183" t="s">
        <v>1120</v>
      </c>
      <c r="E338" s="184" t="s">
        <v>1121</v>
      </c>
      <c r="F338" s="185" t="s">
        <v>1122</v>
      </c>
      <c r="G338" s="186" t="s">
        <v>659</v>
      </c>
      <c r="H338" s="187">
        <v>1</v>
      </c>
      <c r="I338" s="188"/>
      <c r="J338" s="189">
        <f t="shared" ref="J338:J401" si="40">ROUND(I338*H338,2)</f>
        <v>0</v>
      </c>
      <c r="K338" s="185" t="s">
        <v>120</v>
      </c>
      <c r="L338" s="37"/>
      <c r="M338" s="190" t="s">
        <v>19</v>
      </c>
      <c r="N338" s="191" t="s">
        <v>41</v>
      </c>
      <c r="O338" s="62"/>
      <c r="P338" s="165">
        <f t="shared" ref="P338:P401" si="41">O338*H338</f>
        <v>0</v>
      </c>
      <c r="Q338" s="165">
        <v>0</v>
      </c>
      <c r="R338" s="165">
        <f t="shared" ref="R338:R401" si="42">Q338*H338</f>
        <v>0</v>
      </c>
      <c r="S338" s="165">
        <v>0</v>
      </c>
      <c r="T338" s="166">
        <f t="shared" ref="T338:T401" si="43"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67" t="s">
        <v>77</v>
      </c>
      <c r="AT338" s="167" t="s">
        <v>1120</v>
      </c>
      <c r="AU338" s="167" t="s">
        <v>77</v>
      </c>
      <c r="AY338" s="15" t="s">
        <v>121</v>
      </c>
      <c r="BE338" s="168">
        <f t="shared" ref="BE338:BE401" si="44">IF(N338="základní",J338,0)</f>
        <v>0</v>
      </c>
      <c r="BF338" s="168">
        <f t="shared" ref="BF338:BF401" si="45">IF(N338="snížená",J338,0)</f>
        <v>0</v>
      </c>
      <c r="BG338" s="168">
        <f t="shared" ref="BG338:BG401" si="46">IF(N338="zákl. přenesená",J338,0)</f>
        <v>0</v>
      </c>
      <c r="BH338" s="168">
        <f t="shared" ref="BH338:BH401" si="47">IF(N338="sníž. přenesená",J338,0)</f>
        <v>0</v>
      </c>
      <c r="BI338" s="168">
        <f t="shared" ref="BI338:BI401" si="48">IF(N338="nulová",J338,0)</f>
        <v>0</v>
      </c>
      <c r="BJ338" s="15" t="s">
        <v>77</v>
      </c>
      <c r="BK338" s="168">
        <f t="shared" ref="BK338:BK401" si="49">ROUND(I338*H338,2)</f>
        <v>0</v>
      </c>
      <c r="BL338" s="15" t="s">
        <v>77</v>
      </c>
      <c r="BM338" s="167" t="s">
        <v>1123</v>
      </c>
    </row>
    <row r="339" spans="1:65" s="2" customFormat="1" ht="24.2" customHeight="1">
      <c r="A339" s="32"/>
      <c r="B339" s="33"/>
      <c r="C339" s="183" t="s">
        <v>1124</v>
      </c>
      <c r="D339" s="183" t="s">
        <v>1120</v>
      </c>
      <c r="E339" s="184" t="s">
        <v>1125</v>
      </c>
      <c r="F339" s="185" t="s">
        <v>1126</v>
      </c>
      <c r="G339" s="186" t="s">
        <v>119</v>
      </c>
      <c r="H339" s="187">
        <v>1</v>
      </c>
      <c r="I339" s="188"/>
      <c r="J339" s="189">
        <f t="shared" si="40"/>
        <v>0</v>
      </c>
      <c r="K339" s="185" t="s">
        <v>120</v>
      </c>
      <c r="L339" s="37"/>
      <c r="M339" s="190" t="s">
        <v>19</v>
      </c>
      <c r="N339" s="191" t="s">
        <v>41</v>
      </c>
      <c r="O339" s="62"/>
      <c r="P339" s="165">
        <f t="shared" si="41"/>
        <v>0</v>
      </c>
      <c r="Q339" s="165">
        <v>0</v>
      </c>
      <c r="R339" s="165">
        <f t="shared" si="42"/>
        <v>0</v>
      </c>
      <c r="S339" s="165">
        <v>0</v>
      </c>
      <c r="T339" s="166">
        <f t="shared" si="4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67" t="s">
        <v>77</v>
      </c>
      <c r="AT339" s="167" t="s">
        <v>1120</v>
      </c>
      <c r="AU339" s="167" t="s">
        <v>77</v>
      </c>
      <c r="AY339" s="15" t="s">
        <v>121</v>
      </c>
      <c r="BE339" s="168">
        <f t="shared" si="44"/>
        <v>0</v>
      </c>
      <c r="BF339" s="168">
        <f t="shared" si="45"/>
        <v>0</v>
      </c>
      <c r="BG339" s="168">
        <f t="shared" si="46"/>
        <v>0</v>
      </c>
      <c r="BH339" s="168">
        <f t="shared" si="47"/>
        <v>0</v>
      </c>
      <c r="BI339" s="168">
        <f t="shared" si="48"/>
        <v>0</v>
      </c>
      <c r="BJ339" s="15" t="s">
        <v>77</v>
      </c>
      <c r="BK339" s="168">
        <f t="shared" si="49"/>
        <v>0</v>
      </c>
      <c r="BL339" s="15" t="s">
        <v>77</v>
      </c>
      <c r="BM339" s="167" t="s">
        <v>1127</v>
      </c>
    </row>
    <row r="340" spans="1:65" s="2" customFormat="1" ht="37.9" customHeight="1">
      <c r="A340" s="32"/>
      <c r="B340" s="33"/>
      <c r="C340" s="183" t="s">
        <v>1128</v>
      </c>
      <c r="D340" s="183" t="s">
        <v>1120</v>
      </c>
      <c r="E340" s="184" t="s">
        <v>1129</v>
      </c>
      <c r="F340" s="185" t="s">
        <v>1130</v>
      </c>
      <c r="G340" s="186" t="s">
        <v>119</v>
      </c>
      <c r="H340" s="187">
        <v>1</v>
      </c>
      <c r="I340" s="188"/>
      <c r="J340" s="189">
        <f t="shared" si="40"/>
        <v>0</v>
      </c>
      <c r="K340" s="185" t="s">
        <v>120</v>
      </c>
      <c r="L340" s="37"/>
      <c r="M340" s="190" t="s">
        <v>19</v>
      </c>
      <c r="N340" s="191" t="s">
        <v>41</v>
      </c>
      <c r="O340" s="62"/>
      <c r="P340" s="165">
        <f t="shared" si="41"/>
        <v>0</v>
      </c>
      <c r="Q340" s="165">
        <v>0</v>
      </c>
      <c r="R340" s="165">
        <f t="shared" si="42"/>
        <v>0</v>
      </c>
      <c r="S340" s="165">
        <v>0</v>
      </c>
      <c r="T340" s="166">
        <f t="shared" si="4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67" t="s">
        <v>77</v>
      </c>
      <c r="AT340" s="167" t="s">
        <v>1120</v>
      </c>
      <c r="AU340" s="167" t="s">
        <v>77</v>
      </c>
      <c r="AY340" s="15" t="s">
        <v>121</v>
      </c>
      <c r="BE340" s="168">
        <f t="shared" si="44"/>
        <v>0</v>
      </c>
      <c r="BF340" s="168">
        <f t="shared" si="45"/>
        <v>0</v>
      </c>
      <c r="BG340" s="168">
        <f t="shared" si="46"/>
        <v>0</v>
      </c>
      <c r="BH340" s="168">
        <f t="shared" si="47"/>
        <v>0</v>
      </c>
      <c r="BI340" s="168">
        <f t="shared" si="48"/>
        <v>0</v>
      </c>
      <c r="BJ340" s="15" t="s">
        <v>77</v>
      </c>
      <c r="BK340" s="168">
        <f t="shared" si="49"/>
        <v>0</v>
      </c>
      <c r="BL340" s="15" t="s">
        <v>77</v>
      </c>
      <c r="BM340" s="167" t="s">
        <v>1131</v>
      </c>
    </row>
    <row r="341" spans="1:65" s="2" customFormat="1" ht="37.9" customHeight="1">
      <c r="A341" s="32"/>
      <c r="B341" s="33"/>
      <c r="C341" s="183" t="s">
        <v>1132</v>
      </c>
      <c r="D341" s="183" t="s">
        <v>1120</v>
      </c>
      <c r="E341" s="184" t="s">
        <v>1133</v>
      </c>
      <c r="F341" s="185" t="s">
        <v>1134</v>
      </c>
      <c r="G341" s="186" t="s">
        <v>119</v>
      </c>
      <c r="H341" s="187">
        <v>1</v>
      </c>
      <c r="I341" s="188"/>
      <c r="J341" s="189">
        <f t="shared" si="40"/>
        <v>0</v>
      </c>
      <c r="K341" s="185" t="s">
        <v>120</v>
      </c>
      <c r="L341" s="37"/>
      <c r="M341" s="190" t="s">
        <v>19</v>
      </c>
      <c r="N341" s="191" t="s">
        <v>41</v>
      </c>
      <c r="O341" s="62"/>
      <c r="P341" s="165">
        <f t="shared" si="41"/>
        <v>0</v>
      </c>
      <c r="Q341" s="165">
        <v>0</v>
      </c>
      <c r="R341" s="165">
        <f t="shared" si="42"/>
        <v>0</v>
      </c>
      <c r="S341" s="165">
        <v>0</v>
      </c>
      <c r="T341" s="166">
        <f t="shared" si="4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67" t="s">
        <v>77</v>
      </c>
      <c r="AT341" s="167" t="s">
        <v>1120</v>
      </c>
      <c r="AU341" s="167" t="s">
        <v>77</v>
      </c>
      <c r="AY341" s="15" t="s">
        <v>121</v>
      </c>
      <c r="BE341" s="168">
        <f t="shared" si="44"/>
        <v>0</v>
      </c>
      <c r="BF341" s="168">
        <f t="shared" si="45"/>
        <v>0</v>
      </c>
      <c r="BG341" s="168">
        <f t="shared" si="46"/>
        <v>0</v>
      </c>
      <c r="BH341" s="168">
        <f t="shared" si="47"/>
        <v>0</v>
      </c>
      <c r="BI341" s="168">
        <f t="shared" si="48"/>
        <v>0</v>
      </c>
      <c r="BJ341" s="15" t="s">
        <v>77</v>
      </c>
      <c r="BK341" s="168">
        <f t="shared" si="49"/>
        <v>0</v>
      </c>
      <c r="BL341" s="15" t="s">
        <v>77</v>
      </c>
      <c r="BM341" s="167" t="s">
        <v>1135</v>
      </c>
    </row>
    <row r="342" spans="1:65" s="2" customFormat="1" ht="21.75" customHeight="1">
      <c r="A342" s="32"/>
      <c r="B342" s="33"/>
      <c r="C342" s="183" t="s">
        <v>1136</v>
      </c>
      <c r="D342" s="183" t="s">
        <v>1120</v>
      </c>
      <c r="E342" s="184" t="s">
        <v>1137</v>
      </c>
      <c r="F342" s="185" t="s">
        <v>1138</v>
      </c>
      <c r="G342" s="186" t="s">
        <v>119</v>
      </c>
      <c r="H342" s="187">
        <v>1</v>
      </c>
      <c r="I342" s="188"/>
      <c r="J342" s="189">
        <f t="shared" si="40"/>
        <v>0</v>
      </c>
      <c r="K342" s="185" t="s">
        <v>120</v>
      </c>
      <c r="L342" s="37"/>
      <c r="M342" s="190" t="s">
        <v>19</v>
      </c>
      <c r="N342" s="191" t="s">
        <v>41</v>
      </c>
      <c r="O342" s="62"/>
      <c r="P342" s="165">
        <f t="shared" si="41"/>
        <v>0</v>
      </c>
      <c r="Q342" s="165">
        <v>0</v>
      </c>
      <c r="R342" s="165">
        <f t="shared" si="42"/>
        <v>0</v>
      </c>
      <c r="S342" s="165">
        <v>0</v>
      </c>
      <c r="T342" s="166">
        <f t="shared" si="4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67" t="s">
        <v>77</v>
      </c>
      <c r="AT342" s="167" t="s">
        <v>1120</v>
      </c>
      <c r="AU342" s="167" t="s">
        <v>77</v>
      </c>
      <c r="AY342" s="15" t="s">
        <v>121</v>
      </c>
      <c r="BE342" s="168">
        <f t="shared" si="44"/>
        <v>0</v>
      </c>
      <c r="BF342" s="168">
        <f t="shared" si="45"/>
        <v>0</v>
      </c>
      <c r="BG342" s="168">
        <f t="shared" si="46"/>
        <v>0</v>
      </c>
      <c r="BH342" s="168">
        <f t="shared" si="47"/>
        <v>0</v>
      </c>
      <c r="BI342" s="168">
        <f t="shared" si="48"/>
        <v>0</v>
      </c>
      <c r="BJ342" s="15" t="s">
        <v>77</v>
      </c>
      <c r="BK342" s="168">
        <f t="shared" si="49"/>
        <v>0</v>
      </c>
      <c r="BL342" s="15" t="s">
        <v>77</v>
      </c>
      <c r="BM342" s="167" t="s">
        <v>1139</v>
      </c>
    </row>
    <row r="343" spans="1:65" s="2" customFormat="1" ht="16.5" customHeight="1">
      <c r="A343" s="32"/>
      <c r="B343" s="33"/>
      <c r="C343" s="183" t="s">
        <v>1140</v>
      </c>
      <c r="D343" s="183" t="s">
        <v>1120</v>
      </c>
      <c r="E343" s="184" t="s">
        <v>1141</v>
      </c>
      <c r="F343" s="185" t="s">
        <v>1142</v>
      </c>
      <c r="G343" s="186" t="s">
        <v>119</v>
      </c>
      <c r="H343" s="187">
        <v>12</v>
      </c>
      <c r="I343" s="188"/>
      <c r="J343" s="189">
        <f t="shared" si="40"/>
        <v>0</v>
      </c>
      <c r="K343" s="185" t="s">
        <v>120</v>
      </c>
      <c r="L343" s="37"/>
      <c r="M343" s="190" t="s">
        <v>19</v>
      </c>
      <c r="N343" s="191" t="s">
        <v>41</v>
      </c>
      <c r="O343" s="62"/>
      <c r="P343" s="165">
        <f t="shared" si="41"/>
        <v>0</v>
      </c>
      <c r="Q343" s="165">
        <v>0</v>
      </c>
      <c r="R343" s="165">
        <f t="shared" si="42"/>
        <v>0</v>
      </c>
      <c r="S343" s="165">
        <v>0</v>
      </c>
      <c r="T343" s="166">
        <f t="shared" si="4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67" t="s">
        <v>77</v>
      </c>
      <c r="AT343" s="167" t="s">
        <v>1120</v>
      </c>
      <c r="AU343" s="167" t="s">
        <v>77</v>
      </c>
      <c r="AY343" s="15" t="s">
        <v>121</v>
      </c>
      <c r="BE343" s="168">
        <f t="shared" si="44"/>
        <v>0</v>
      </c>
      <c r="BF343" s="168">
        <f t="shared" si="45"/>
        <v>0</v>
      </c>
      <c r="BG343" s="168">
        <f t="shared" si="46"/>
        <v>0</v>
      </c>
      <c r="BH343" s="168">
        <f t="shared" si="47"/>
        <v>0</v>
      </c>
      <c r="BI343" s="168">
        <f t="shared" si="48"/>
        <v>0</v>
      </c>
      <c r="BJ343" s="15" t="s">
        <v>77</v>
      </c>
      <c r="BK343" s="168">
        <f t="shared" si="49"/>
        <v>0</v>
      </c>
      <c r="BL343" s="15" t="s">
        <v>77</v>
      </c>
      <c r="BM343" s="167" t="s">
        <v>1143</v>
      </c>
    </row>
    <row r="344" spans="1:65" s="2" customFormat="1" ht="16.5" customHeight="1">
      <c r="A344" s="32"/>
      <c r="B344" s="33"/>
      <c r="C344" s="183" t="s">
        <v>1144</v>
      </c>
      <c r="D344" s="183" t="s">
        <v>1120</v>
      </c>
      <c r="E344" s="184" t="s">
        <v>1145</v>
      </c>
      <c r="F344" s="185" t="s">
        <v>1146</v>
      </c>
      <c r="G344" s="186" t="s">
        <v>659</v>
      </c>
      <c r="H344" s="187">
        <v>1</v>
      </c>
      <c r="I344" s="188"/>
      <c r="J344" s="189">
        <f t="shared" si="40"/>
        <v>0</v>
      </c>
      <c r="K344" s="185" t="s">
        <v>120</v>
      </c>
      <c r="L344" s="37"/>
      <c r="M344" s="190" t="s">
        <v>19</v>
      </c>
      <c r="N344" s="191" t="s">
        <v>41</v>
      </c>
      <c r="O344" s="62"/>
      <c r="P344" s="165">
        <f t="shared" si="41"/>
        <v>0</v>
      </c>
      <c r="Q344" s="165">
        <v>0</v>
      </c>
      <c r="R344" s="165">
        <f t="shared" si="42"/>
        <v>0</v>
      </c>
      <c r="S344" s="165">
        <v>0</v>
      </c>
      <c r="T344" s="166">
        <f t="shared" si="4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67" t="s">
        <v>77</v>
      </c>
      <c r="AT344" s="167" t="s">
        <v>1120</v>
      </c>
      <c r="AU344" s="167" t="s">
        <v>77</v>
      </c>
      <c r="AY344" s="15" t="s">
        <v>121</v>
      </c>
      <c r="BE344" s="168">
        <f t="shared" si="44"/>
        <v>0</v>
      </c>
      <c r="BF344" s="168">
        <f t="shared" si="45"/>
        <v>0</v>
      </c>
      <c r="BG344" s="168">
        <f t="shared" si="46"/>
        <v>0</v>
      </c>
      <c r="BH344" s="168">
        <f t="shared" si="47"/>
        <v>0</v>
      </c>
      <c r="BI344" s="168">
        <f t="shared" si="48"/>
        <v>0</v>
      </c>
      <c r="BJ344" s="15" t="s">
        <v>77</v>
      </c>
      <c r="BK344" s="168">
        <f t="shared" si="49"/>
        <v>0</v>
      </c>
      <c r="BL344" s="15" t="s">
        <v>77</v>
      </c>
      <c r="BM344" s="167" t="s">
        <v>1147</v>
      </c>
    </row>
    <row r="345" spans="1:65" s="2" customFormat="1" ht="16.5" customHeight="1">
      <c r="A345" s="32"/>
      <c r="B345" s="33"/>
      <c r="C345" s="183" t="s">
        <v>1148</v>
      </c>
      <c r="D345" s="183" t="s">
        <v>1120</v>
      </c>
      <c r="E345" s="184" t="s">
        <v>1149</v>
      </c>
      <c r="F345" s="185" t="s">
        <v>1150</v>
      </c>
      <c r="G345" s="186" t="s">
        <v>659</v>
      </c>
      <c r="H345" s="187">
        <v>1</v>
      </c>
      <c r="I345" s="188"/>
      <c r="J345" s="189">
        <f t="shared" si="40"/>
        <v>0</v>
      </c>
      <c r="K345" s="185" t="s">
        <v>120</v>
      </c>
      <c r="L345" s="37"/>
      <c r="M345" s="190" t="s">
        <v>19</v>
      </c>
      <c r="N345" s="191" t="s">
        <v>41</v>
      </c>
      <c r="O345" s="62"/>
      <c r="P345" s="165">
        <f t="shared" si="41"/>
        <v>0</v>
      </c>
      <c r="Q345" s="165">
        <v>0</v>
      </c>
      <c r="R345" s="165">
        <f t="shared" si="42"/>
        <v>0</v>
      </c>
      <c r="S345" s="165">
        <v>0</v>
      </c>
      <c r="T345" s="166">
        <f t="shared" si="4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67" t="s">
        <v>77</v>
      </c>
      <c r="AT345" s="167" t="s">
        <v>1120</v>
      </c>
      <c r="AU345" s="167" t="s">
        <v>77</v>
      </c>
      <c r="AY345" s="15" t="s">
        <v>121</v>
      </c>
      <c r="BE345" s="168">
        <f t="shared" si="44"/>
        <v>0</v>
      </c>
      <c r="BF345" s="168">
        <f t="shared" si="45"/>
        <v>0</v>
      </c>
      <c r="BG345" s="168">
        <f t="shared" si="46"/>
        <v>0</v>
      </c>
      <c r="BH345" s="168">
        <f t="shared" si="47"/>
        <v>0</v>
      </c>
      <c r="BI345" s="168">
        <f t="shared" si="48"/>
        <v>0</v>
      </c>
      <c r="BJ345" s="15" t="s">
        <v>77</v>
      </c>
      <c r="BK345" s="168">
        <f t="shared" si="49"/>
        <v>0</v>
      </c>
      <c r="BL345" s="15" t="s">
        <v>77</v>
      </c>
      <c r="BM345" s="167" t="s">
        <v>1151</v>
      </c>
    </row>
    <row r="346" spans="1:65" s="2" customFormat="1" ht="16.5" customHeight="1">
      <c r="A346" s="32"/>
      <c r="B346" s="33"/>
      <c r="C346" s="183" t="s">
        <v>1152</v>
      </c>
      <c r="D346" s="183" t="s">
        <v>1120</v>
      </c>
      <c r="E346" s="184" t="s">
        <v>1153</v>
      </c>
      <c r="F346" s="185" t="s">
        <v>1154</v>
      </c>
      <c r="G346" s="186" t="s">
        <v>659</v>
      </c>
      <c r="H346" s="187">
        <v>1</v>
      </c>
      <c r="I346" s="188"/>
      <c r="J346" s="189">
        <f t="shared" si="40"/>
        <v>0</v>
      </c>
      <c r="K346" s="185" t="s">
        <v>120</v>
      </c>
      <c r="L346" s="37"/>
      <c r="M346" s="190" t="s">
        <v>19</v>
      </c>
      <c r="N346" s="191" t="s">
        <v>41</v>
      </c>
      <c r="O346" s="62"/>
      <c r="P346" s="165">
        <f t="shared" si="41"/>
        <v>0</v>
      </c>
      <c r="Q346" s="165">
        <v>0</v>
      </c>
      <c r="R346" s="165">
        <f t="shared" si="42"/>
        <v>0</v>
      </c>
      <c r="S346" s="165">
        <v>0</v>
      </c>
      <c r="T346" s="166">
        <f t="shared" si="4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7" t="s">
        <v>77</v>
      </c>
      <c r="AT346" s="167" t="s">
        <v>1120</v>
      </c>
      <c r="AU346" s="167" t="s">
        <v>77</v>
      </c>
      <c r="AY346" s="15" t="s">
        <v>121</v>
      </c>
      <c r="BE346" s="168">
        <f t="shared" si="44"/>
        <v>0</v>
      </c>
      <c r="BF346" s="168">
        <f t="shared" si="45"/>
        <v>0</v>
      </c>
      <c r="BG346" s="168">
        <f t="shared" si="46"/>
        <v>0</v>
      </c>
      <c r="BH346" s="168">
        <f t="shared" si="47"/>
        <v>0</v>
      </c>
      <c r="BI346" s="168">
        <f t="shared" si="48"/>
        <v>0</v>
      </c>
      <c r="BJ346" s="15" t="s">
        <v>77</v>
      </c>
      <c r="BK346" s="168">
        <f t="shared" si="49"/>
        <v>0</v>
      </c>
      <c r="BL346" s="15" t="s">
        <v>77</v>
      </c>
      <c r="BM346" s="167" t="s">
        <v>1155</v>
      </c>
    </row>
    <row r="347" spans="1:65" s="2" customFormat="1" ht="16.5" customHeight="1">
      <c r="A347" s="32"/>
      <c r="B347" s="33"/>
      <c r="C347" s="183" t="s">
        <v>1156</v>
      </c>
      <c r="D347" s="183" t="s">
        <v>1120</v>
      </c>
      <c r="E347" s="184" t="s">
        <v>1157</v>
      </c>
      <c r="F347" s="185" t="s">
        <v>1158</v>
      </c>
      <c r="G347" s="186" t="s">
        <v>659</v>
      </c>
      <c r="H347" s="187">
        <v>1</v>
      </c>
      <c r="I347" s="188"/>
      <c r="J347" s="189">
        <f t="shared" si="40"/>
        <v>0</v>
      </c>
      <c r="K347" s="185" t="s">
        <v>120</v>
      </c>
      <c r="L347" s="37"/>
      <c r="M347" s="190" t="s">
        <v>19</v>
      </c>
      <c r="N347" s="191" t="s">
        <v>41</v>
      </c>
      <c r="O347" s="62"/>
      <c r="P347" s="165">
        <f t="shared" si="41"/>
        <v>0</v>
      </c>
      <c r="Q347" s="165">
        <v>0</v>
      </c>
      <c r="R347" s="165">
        <f t="shared" si="42"/>
        <v>0</v>
      </c>
      <c r="S347" s="165">
        <v>0</v>
      </c>
      <c r="T347" s="166">
        <f t="shared" si="4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67" t="s">
        <v>77</v>
      </c>
      <c r="AT347" s="167" t="s">
        <v>1120</v>
      </c>
      <c r="AU347" s="167" t="s">
        <v>77</v>
      </c>
      <c r="AY347" s="15" t="s">
        <v>121</v>
      </c>
      <c r="BE347" s="168">
        <f t="shared" si="44"/>
        <v>0</v>
      </c>
      <c r="BF347" s="168">
        <f t="shared" si="45"/>
        <v>0</v>
      </c>
      <c r="BG347" s="168">
        <f t="shared" si="46"/>
        <v>0</v>
      </c>
      <c r="BH347" s="168">
        <f t="shared" si="47"/>
        <v>0</v>
      </c>
      <c r="BI347" s="168">
        <f t="shared" si="48"/>
        <v>0</v>
      </c>
      <c r="BJ347" s="15" t="s">
        <v>77</v>
      </c>
      <c r="BK347" s="168">
        <f t="shared" si="49"/>
        <v>0</v>
      </c>
      <c r="BL347" s="15" t="s">
        <v>77</v>
      </c>
      <c r="BM347" s="167" t="s">
        <v>1159</v>
      </c>
    </row>
    <row r="348" spans="1:65" s="2" customFormat="1" ht="16.5" customHeight="1">
      <c r="A348" s="32"/>
      <c r="B348" s="33"/>
      <c r="C348" s="183" t="s">
        <v>1160</v>
      </c>
      <c r="D348" s="183" t="s">
        <v>1120</v>
      </c>
      <c r="E348" s="184" t="s">
        <v>1161</v>
      </c>
      <c r="F348" s="185" t="s">
        <v>1162</v>
      </c>
      <c r="G348" s="186" t="s">
        <v>659</v>
      </c>
      <c r="H348" s="187">
        <v>1</v>
      </c>
      <c r="I348" s="188"/>
      <c r="J348" s="189">
        <f t="shared" si="40"/>
        <v>0</v>
      </c>
      <c r="K348" s="185" t="s">
        <v>120</v>
      </c>
      <c r="L348" s="37"/>
      <c r="M348" s="190" t="s">
        <v>19</v>
      </c>
      <c r="N348" s="191" t="s">
        <v>41</v>
      </c>
      <c r="O348" s="62"/>
      <c r="P348" s="165">
        <f t="shared" si="41"/>
        <v>0</v>
      </c>
      <c r="Q348" s="165">
        <v>0</v>
      </c>
      <c r="R348" s="165">
        <f t="shared" si="42"/>
        <v>0</v>
      </c>
      <c r="S348" s="165">
        <v>0</v>
      </c>
      <c r="T348" s="166">
        <f t="shared" si="4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7" t="s">
        <v>77</v>
      </c>
      <c r="AT348" s="167" t="s">
        <v>1120</v>
      </c>
      <c r="AU348" s="167" t="s">
        <v>77</v>
      </c>
      <c r="AY348" s="15" t="s">
        <v>121</v>
      </c>
      <c r="BE348" s="168">
        <f t="shared" si="44"/>
        <v>0</v>
      </c>
      <c r="BF348" s="168">
        <f t="shared" si="45"/>
        <v>0</v>
      </c>
      <c r="BG348" s="168">
        <f t="shared" si="46"/>
        <v>0</v>
      </c>
      <c r="BH348" s="168">
        <f t="shared" si="47"/>
        <v>0</v>
      </c>
      <c r="BI348" s="168">
        <f t="shared" si="48"/>
        <v>0</v>
      </c>
      <c r="BJ348" s="15" t="s">
        <v>77</v>
      </c>
      <c r="BK348" s="168">
        <f t="shared" si="49"/>
        <v>0</v>
      </c>
      <c r="BL348" s="15" t="s">
        <v>77</v>
      </c>
      <c r="BM348" s="167" t="s">
        <v>1163</v>
      </c>
    </row>
    <row r="349" spans="1:65" s="2" customFormat="1" ht="16.5" customHeight="1">
      <c r="A349" s="32"/>
      <c r="B349" s="33"/>
      <c r="C349" s="183" t="s">
        <v>1164</v>
      </c>
      <c r="D349" s="183" t="s">
        <v>1120</v>
      </c>
      <c r="E349" s="184" t="s">
        <v>1165</v>
      </c>
      <c r="F349" s="185" t="s">
        <v>1166</v>
      </c>
      <c r="G349" s="186" t="s">
        <v>659</v>
      </c>
      <c r="H349" s="187">
        <v>1</v>
      </c>
      <c r="I349" s="188"/>
      <c r="J349" s="189">
        <f t="shared" si="40"/>
        <v>0</v>
      </c>
      <c r="K349" s="185" t="s">
        <v>120</v>
      </c>
      <c r="L349" s="37"/>
      <c r="M349" s="190" t="s">
        <v>19</v>
      </c>
      <c r="N349" s="191" t="s">
        <v>41</v>
      </c>
      <c r="O349" s="62"/>
      <c r="P349" s="165">
        <f t="shared" si="41"/>
        <v>0</v>
      </c>
      <c r="Q349" s="165">
        <v>0</v>
      </c>
      <c r="R349" s="165">
        <f t="shared" si="42"/>
        <v>0</v>
      </c>
      <c r="S349" s="165">
        <v>0</v>
      </c>
      <c r="T349" s="166">
        <f t="shared" si="4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67" t="s">
        <v>1167</v>
      </c>
      <c r="AT349" s="167" t="s">
        <v>1120</v>
      </c>
      <c r="AU349" s="167" t="s">
        <v>77</v>
      </c>
      <c r="AY349" s="15" t="s">
        <v>121</v>
      </c>
      <c r="BE349" s="168">
        <f t="shared" si="44"/>
        <v>0</v>
      </c>
      <c r="BF349" s="168">
        <f t="shared" si="45"/>
        <v>0</v>
      </c>
      <c r="BG349" s="168">
        <f t="shared" si="46"/>
        <v>0</v>
      </c>
      <c r="BH349" s="168">
        <f t="shared" si="47"/>
        <v>0</v>
      </c>
      <c r="BI349" s="168">
        <f t="shared" si="48"/>
        <v>0</v>
      </c>
      <c r="BJ349" s="15" t="s">
        <v>77</v>
      </c>
      <c r="BK349" s="168">
        <f t="shared" si="49"/>
        <v>0</v>
      </c>
      <c r="BL349" s="15" t="s">
        <v>1167</v>
      </c>
      <c r="BM349" s="167" t="s">
        <v>1168</v>
      </c>
    </row>
    <row r="350" spans="1:65" s="2" customFormat="1" ht="16.5" customHeight="1">
      <c r="A350" s="32"/>
      <c r="B350" s="33"/>
      <c r="C350" s="183" t="s">
        <v>1169</v>
      </c>
      <c r="D350" s="183" t="s">
        <v>1120</v>
      </c>
      <c r="E350" s="184" t="s">
        <v>1170</v>
      </c>
      <c r="F350" s="185" t="s">
        <v>1171</v>
      </c>
      <c r="G350" s="186" t="s">
        <v>659</v>
      </c>
      <c r="H350" s="187">
        <v>1</v>
      </c>
      <c r="I350" s="188"/>
      <c r="J350" s="189">
        <f t="shared" si="40"/>
        <v>0</v>
      </c>
      <c r="K350" s="185" t="s">
        <v>120</v>
      </c>
      <c r="L350" s="37"/>
      <c r="M350" s="190" t="s">
        <v>19</v>
      </c>
      <c r="N350" s="191" t="s">
        <v>41</v>
      </c>
      <c r="O350" s="62"/>
      <c r="P350" s="165">
        <f t="shared" si="41"/>
        <v>0</v>
      </c>
      <c r="Q350" s="165">
        <v>0</v>
      </c>
      <c r="R350" s="165">
        <f t="shared" si="42"/>
        <v>0</v>
      </c>
      <c r="S350" s="165">
        <v>0</v>
      </c>
      <c r="T350" s="166">
        <f t="shared" si="4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7" t="s">
        <v>1167</v>
      </c>
      <c r="AT350" s="167" t="s">
        <v>1120</v>
      </c>
      <c r="AU350" s="167" t="s">
        <v>77</v>
      </c>
      <c r="AY350" s="15" t="s">
        <v>121</v>
      </c>
      <c r="BE350" s="168">
        <f t="shared" si="44"/>
        <v>0</v>
      </c>
      <c r="BF350" s="168">
        <f t="shared" si="45"/>
        <v>0</v>
      </c>
      <c r="BG350" s="168">
        <f t="shared" si="46"/>
        <v>0</v>
      </c>
      <c r="BH350" s="168">
        <f t="shared" si="47"/>
        <v>0</v>
      </c>
      <c r="BI350" s="168">
        <f t="shared" si="48"/>
        <v>0</v>
      </c>
      <c r="BJ350" s="15" t="s">
        <v>77</v>
      </c>
      <c r="BK350" s="168">
        <f t="shared" si="49"/>
        <v>0</v>
      </c>
      <c r="BL350" s="15" t="s">
        <v>1167</v>
      </c>
      <c r="BM350" s="167" t="s">
        <v>1172</v>
      </c>
    </row>
    <row r="351" spans="1:65" s="2" customFormat="1" ht="16.5" customHeight="1">
      <c r="A351" s="32"/>
      <c r="B351" s="33"/>
      <c r="C351" s="183" t="s">
        <v>1173</v>
      </c>
      <c r="D351" s="183" t="s">
        <v>1120</v>
      </c>
      <c r="E351" s="184" t="s">
        <v>1174</v>
      </c>
      <c r="F351" s="185" t="s">
        <v>1175</v>
      </c>
      <c r="G351" s="186" t="s">
        <v>659</v>
      </c>
      <c r="H351" s="187">
        <v>1</v>
      </c>
      <c r="I351" s="188"/>
      <c r="J351" s="189">
        <f t="shared" si="40"/>
        <v>0</v>
      </c>
      <c r="K351" s="185" t="s">
        <v>120</v>
      </c>
      <c r="L351" s="37"/>
      <c r="M351" s="190" t="s">
        <v>19</v>
      </c>
      <c r="N351" s="191" t="s">
        <v>41</v>
      </c>
      <c r="O351" s="62"/>
      <c r="P351" s="165">
        <f t="shared" si="41"/>
        <v>0</v>
      </c>
      <c r="Q351" s="165">
        <v>0</v>
      </c>
      <c r="R351" s="165">
        <f t="shared" si="42"/>
        <v>0</v>
      </c>
      <c r="S351" s="165">
        <v>0</v>
      </c>
      <c r="T351" s="166">
        <f t="shared" si="4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67" t="s">
        <v>1167</v>
      </c>
      <c r="AT351" s="167" t="s">
        <v>1120</v>
      </c>
      <c r="AU351" s="167" t="s">
        <v>77</v>
      </c>
      <c r="AY351" s="15" t="s">
        <v>121</v>
      </c>
      <c r="BE351" s="168">
        <f t="shared" si="44"/>
        <v>0</v>
      </c>
      <c r="BF351" s="168">
        <f t="shared" si="45"/>
        <v>0</v>
      </c>
      <c r="BG351" s="168">
        <f t="shared" si="46"/>
        <v>0</v>
      </c>
      <c r="BH351" s="168">
        <f t="shared" si="47"/>
        <v>0</v>
      </c>
      <c r="BI351" s="168">
        <f t="shared" si="48"/>
        <v>0</v>
      </c>
      <c r="BJ351" s="15" t="s">
        <v>77</v>
      </c>
      <c r="BK351" s="168">
        <f t="shared" si="49"/>
        <v>0</v>
      </c>
      <c r="BL351" s="15" t="s">
        <v>1167</v>
      </c>
      <c r="BM351" s="167" t="s">
        <v>1176</v>
      </c>
    </row>
    <row r="352" spans="1:65" s="2" customFormat="1" ht="49.15" customHeight="1">
      <c r="A352" s="32"/>
      <c r="B352" s="33"/>
      <c r="C352" s="183" t="s">
        <v>1177</v>
      </c>
      <c r="D352" s="183" t="s">
        <v>1120</v>
      </c>
      <c r="E352" s="184" t="s">
        <v>1178</v>
      </c>
      <c r="F352" s="185" t="s">
        <v>1179</v>
      </c>
      <c r="G352" s="186" t="s">
        <v>659</v>
      </c>
      <c r="H352" s="187">
        <v>1</v>
      </c>
      <c r="I352" s="188"/>
      <c r="J352" s="189">
        <f t="shared" si="40"/>
        <v>0</v>
      </c>
      <c r="K352" s="185" t="s">
        <v>120</v>
      </c>
      <c r="L352" s="37"/>
      <c r="M352" s="190" t="s">
        <v>19</v>
      </c>
      <c r="N352" s="191" t="s">
        <v>41</v>
      </c>
      <c r="O352" s="62"/>
      <c r="P352" s="165">
        <f t="shared" si="41"/>
        <v>0</v>
      </c>
      <c r="Q352" s="165">
        <v>0</v>
      </c>
      <c r="R352" s="165">
        <f t="shared" si="42"/>
        <v>0</v>
      </c>
      <c r="S352" s="165">
        <v>0</v>
      </c>
      <c r="T352" s="166">
        <f t="shared" si="4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67" t="s">
        <v>1167</v>
      </c>
      <c r="AT352" s="167" t="s">
        <v>1120</v>
      </c>
      <c r="AU352" s="167" t="s">
        <v>77</v>
      </c>
      <c r="AY352" s="15" t="s">
        <v>121</v>
      </c>
      <c r="BE352" s="168">
        <f t="shared" si="44"/>
        <v>0</v>
      </c>
      <c r="BF352" s="168">
        <f t="shared" si="45"/>
        <v>0</v>
      </c>
      <c r="BG352" s="168">
        <f t="shared" si="46"/>
        <v>0</v>
      </c>
      <c r="BH352" s="168">
        <f t="shared" si="47"/>
        <v>0</v>
      </c>
      <c r="BI352" s="168">
        <f t="shared" si="48"/>
        <v>0</v>
      </c>
      <c r="BJ352" s="15" t="s">
        <v>77</v>
      </c>
      <c r="BK352" s="168">
        <f t="shared" si="49"/>
        <v>0</v>
      </c>
      <c r="BL352" s="15" t="s">
        <v>1167</v>
      </c>
      <c r="BM352" s="167" t="s">
        <v>1180</v>
      </c>
    </row>
    <row r="353" spans="1:65" s="2" customFormat="1" ht="49.15" customHeight="1">
      <c r="A353" s="32"/>
      <c r="B353" s="33"/>
      <c r="C353" s="183" t="s">
        <v>1181</v>
      </c>
      <c r="D353" s="183" t="s">
        <v>1120</v>
      </c>
      <c r="E353" s="184" t="s">
        <v>1182</v>
      </c>
      <c r="F353" s="185" t="s">
        <v>1183</v>
      </c>
      <c r="G353" s="186" t="s">
        <v>659</v>
      </c>
      <c r="H353" s="187">
        <v>1</v>
      </c>
      <c r="I353" s="188"/>
      <c r="J353" s="189">
        <f t="shared" si="40"/>
        <v>0</v>
      </c>
      <c r="K353" s="185" t="s">
        <v>120</v>
      </c>
      <c r="L353" s="37"/>
      <c r="M353" s="190" t="s">
        <v>19</v>
      </c>
      <c r="N353" s="191" t="s">
        <v>41</v>
      </c>
      <c r="O353" s="62"/>
      <c r="P353" s="165">
        <f t="shared" si="41"/>
        <v>0</v>
      </c>
      <c r="Q353" s="165">
        <v>0</v>
      </c>
      <c r="R353" s="165">
        <f t="shared" si="42"/>
        <v>0</v>
      </c>
      <c r="S353" s="165">
        <v>0</v>
      </c>
      <c r="T353" s="166">
        <f t="shared" si="4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67" t="s">
        <v>1167</v>
      </c>
      <c r="AT353" s="167" t="s">
        <v>1120</v>
      </c>
      <c r="AU353" s="167" t="s">
        <v>77</v>
      </c>
      <c r="AY353" s="15" t="s">
        <v>121</v>
      </c>
      <c r="BE353" s="168">
        <f t="shared" si="44"/>
        <v>0</v>
      </c>
      <c r="BF353" s="168">
        <f t="shared" si="45"/>
        <v>0</v>
      </c>
      <c r="BG353" s="168">
        <f t="shared" si="46"/>
        <v>0</v>
      </c>
      <c r="BH353" s="168">
        <f t="shared" si="47"/>
        <v>0</v>
      </c>
      <c r="BI353" s="168">
        <f t="shared" si="48"/>
        <v>0</v>
      </c>
      <c r="BJ353" s="15" t="s">
        <v>77</v>
      </c>
      <c r="BK353" s="168">
        <f t="shared" si="49"/>
        <v>0</v>
      </c>
      <c r="BL353" s="15" t="s">
        <v>1167</v>
      </c>
      <c r="BM353" s="167" t="s">
        <v>1184</v>
      </c>
    </row>
    <row r="354" spans="1:65" s="2" customFormat="1" ht="62.65" customHeight="1">
      <c r="A354" s="32"/>
      <c r="B354" s="33"/>
      <c r="C354" s="183" t="s">
        <v>1185</v>
      </c>
      <c r="D354" s="183" t="s">
        <v>1120</v>
      </c>
      <c r="E354" s="184" t="s">
        <v>1186</v>
      </c>
      <c r="F354" s="185" t="s">
        <v>1187</v>
      </c>
      <c r="G354" s="186" t="s">
        <v>659</v>
      </c>
      <c r="H354" s="187">
        <v>1</v>
      </c>
      <c r="I354" s="188"/>
      <c r="J354" s="189">
        <f t="shared" si="40"/>
        <v>0</v>
      </c>
      <c r="K354" s="185" t="s">
        <v>120</v>
      </c>
      <c r="L354" s="37"/>
      <c r="M354" s="190" t="s">
        <v>19</v>
      </c>
      <c r="N354" s="191" t="s">
        <v>41</v>
      </c>
      <c r="O354" s="62"/>
      <c r="P354" s="165">
        <f t="shared" si="41"/>
        <v>0</v>
      </c>
      <c r="Q354" s="165">
        <v>0</v>
      </c>
      <c r="R354" s="165">
        <f t="shared" si="42"/>
        <v>0</v>
      </c>
      <c r="S354" s="165">
        <v>0</v>
      </c>
      <c r="T354" s="166">
        <f t="shared" si="4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67" t="s">
        <v>1167</v>
      </c>
      <c r="AT354" s="167" t="s">
        <v>1120</v>
      </c>
      <c r="AU354" s="167" t="s">
        <v>77</v>
      </c>
      <c r="AY354" s="15" t="s">
        <v>121</v>
      </c>
      <c r="BE354" s="168">
        <f t="shared" si="44"/>
        <v>0</v>
      </c>
      <c r="BF354" s="168">
        <f t="shared" si="45"/>
        <v>0</v>
      </c>
      <c r="BG354" s="168">
        <f t="shared" si="46"/>
        <v>0</v>
      </c>
      <c r="BH354" s="168">
        <f t="shared" si="47"/>
        <v>0</v>
      </c>
      <c r="BI354" s="168">
        <f t="shared" si="48"/>
        <v>0</v>
      </c>
      <c r="BJ354" s="15" t="s">
        <v>77</v>
      </c>
      <c r="BK354" s="168">
        <f t="shared" si="49"/>
        <v>0</v>
      </c>
      <c r="BL354" s="15" t="s">
        <v>1167</v>
      </c>
      <c r="BM354" s="167" t="s">
        <v>1188</v>
      </c>
    </row>
    <row r="355" spans="1:65" s="2" customFormat="1" ht="21.75" customHeight="1">
      <c r="A355" s="32"/>
      <c r="B355" s="33"/>
      <c r="C355" s="183" t="s">
        <v>1189</v>
      </c>
      <c r="D355" s="183" t="s">
        <v>1120</v>
      </c>
      <c r="E355" s="184" t="s">
        <v>1190</v>
      </c>
      <c r="F355" s="185" t="s">
        <v>1191</v>
      </c>
      <c r="G355" s="186" t="s">
        <v>659</v>
      </c>
      <c r="H355" s="187">
        <v>1</v>
      </c>
      <c r="I355" s="188"/>
      <c r="J355" s="189">
        <f t="shared" si="40"/>
        <v>0</v>
      </c>
      <c r="K355" s="185" t="s">
        <v>120</v>
      </c>
      <c r="L355" s="37"/>
      <c r="M355" s="190" t="s">
        <v>19</v>
      </c>
      <c r="N355" s="191" t="s">
        <v>41</v>
      </c>
      <c r="O355" s="62"/>
      <c r="P355" s="165">
        <f t="shared" si="41"/>
        <v>0</v>
      </c>
      <c r="Q355" s="165">
        <v>0</v>
      </c>
      <c r="R355" s="165">
        <f t="shared" si="42"/>
        <v>0</v>
      </c>
      <c r="S355" s="165">
        <v>0</v>
      </c>
      <c r="T355" s="166">
        <f t="shared" si="43"/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67" t="s">
        <v>1167</v>
      </c>
      <c r="AT355" s="167" t="s">
        <v>1120</v>
      </c>
      <c r="AU355" s="167" t="s">
        <v>77</v>
      </c>
      <c r="AY355" s="15" t="s">
        <v>121</v>
      </c>
      <c r="BE355" s="168">
        <f t="shared" si="44"/>
        <v>0</v>
      </c>
      <c r="BF355" s="168">
        <f t="shared" si="45"/>
        <v>0</v>
      </c>
      <c r="BG355" s="168">
        <f t="shared" si="46"/>
        <v>0</v>
      </c>
      <c r="BH355" s="168">
        <f t="shared" si="47"/>
        <v>0</v>
      </c>
      <c r="BI355" s="168">
        <f t="shared" si="48"/>
        <v>0</v>
      </c>
      <c r="BJ355" s="15" t="s">
        <v>77</v>
      </c>
      <c r="BK355" s="168">
        <f t="shared" si="49"/>
        <v>0</v>
      </c>
      <c r="BL355" s="15" t="s">
        <v>1167</v>
      </c>
      <c r="BM355" s="167" t="s">
        <v>1192</v>
      </c>
    </row>
    <row r="356" spans="1:65" s="2" customFormat="1" ht="24.2" customHeight="1">
      <c r="A356" s="32"/>
      <c r="B356" s="33"/>
      <c r="C356" s="183" t="s">
        <v>1193</v>
      </c>
      <c r="D356" s="183" t="s">
        <v>1120</v>
      </c>
      <c r="E356" s="184" t="s">
        <v>1194</v>
      </c>
      <c r="F356" s="185" t="s">
        <v>1195</v>
      </c>
      <c r="G356" s="186" t="s">
        <v>119</v>
      </c>
      <c r="H356" s="187">
        <v>1</v>
      </c>
      <c r="I356" s="188"/>
      <c r="J356" s="189">
        <f t="shared" si="40"/>
        <v>0</v>
      </c>
      <c r="K356" s="185" t="s">
        <v>120</v>
      </c>
      <c r="L356" s="37"/>
      <c r="M356" s="190" t="s">
        <v>19</v>
      </c>
      <c r="N356" s="191" t="s">
        <v>41</v>
      </c>
      <c r="O356" s="62"/>
      <c r="P356" s="165">
        <f t="shared" si="41"/>
        <v>0</v>
      </c>
      <c r="Q356" s="165">
        <v>0</v>
      </c>
      <c r="R356" s="165">
        <f t="shared" si="42"/>
        <v>0</v>
      </c>
      <c r="S356" s="165">
        <v>0</v>
      </c>
      <c r="T356" s="166">
        <f t="shared" si="4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67" t="s">
        <v>1167</v>
      </c>
      <c r="AT356" s="167" t="s">
        <v>1120</v>
      </c>
      <c r="AU356" s="167" t="s">
        <v>77</v>
      </c>
      <c r="AY356" s="15" t="s">
        <v>121</v>
      </c>
      <c r="BE356" s="168">
        <f t="shared" si="44"/>
        <v>0</v>
      </c>
      <c r="BF356" s="168">
        <f t="shared" si="45"/>
        <v>0</v>
      </c>
      <c r="BG356" s="168">
        <f t="shared" si="46"/>
        <v>0</v>
      </c>
      <c r="BH356" s="168">
        <f t="shared" si="47"/>
        <v>0</v>
      </c>
      <c r="BI356" s="168">
        <f t="shared" si="48"/>
        <v>0</v>
      </c>
      <c r="BJ356" s="15" t="s">
        <v>77</v>
      </c>
      <c r="BK356" s="168">
        <f t="shared" si="49"/>
        <v>0</v>
      </c>
      <c r="BL356" s="15" t="s">
        <v>1167</v>
      </c>
      <c r="BM356" s="167" t="s">
        <v>1196</v>
      </c>
    </row>
    <row r="357" spans="1:65" s="2" customFormat="1" ht="24.2" customHeight="1">
      <c r="A357" s="32"/>
      <c r="B357" s="33"/>
      <c r="C357" s="183" t="s">
        <v>1197</v>
      </c>
      <c r="D357" s="183" t="s">
        <v>1120</v>
      </c>
      <c r="E357" s="184" t="s">
        <v>1198</v>
      </c>
      <c r="F357" s="185" t="s">
        <v>1199</v>
      </c>
      <c r="G357" s="186" t="s">
        <v>119</v>
      </c>
      <c r="H357" s="187">
        <v>1</v>
      </c>
      <c r="I357" s="188"/>
      <c r="J357" s="189">
        <f t="shared" si="40"/>
        <v>0</v>
      </c>
      <c r="K357" s="185" t="s">
        <v>120</v>
      </c>
      <c r="L357" s="37"/>
      <c r="M357" s="190" t="s">
        <v>19</v>
      </c>
      <c r="N357" s="191" t="s">
        <v>41</v>
      </c>
      <c r="O357" s="62"/>
      <c r="P357" s="165">
        <f t="shared" si="41"/>
        <v>0</v>
      </c>
      <c r="Q357" s="165">
        <v>0</v>
      </c>
      <c r="R357" s="165">
        <f t="shared" si="42"/>
        <v>0</v>
      </c>
      <c r="S357" s="165">
        <v>0</v>
      </c>
      <c r="T357" s="166">
        <f t="shared" si="4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67" t="s">
        <v>1167</v>
      </c>
      <c r="AT357" s="167" t="s">
        <v>1120</v>
      </c>
      <c r="AU357" s="167" t="s">
        <v>77</v>
      </c>
      <c r="AY357" s="15" t="s">
        <v>121</v>
      </c>
      <c r="BE357" s="168">
        <f t="shared" si="44"/>
        <v>0</v>
      </c>
      <c r="BF357" s="168">
        <f t="shared" si="45"/>
        <v>0</v>
      </c>
      <c r="BG357" s="168">
        <f t="shared" si="46"/>
        <v>0</v>
      </c>
      <c r="BH357" s="168">
        <f t="shared" si="47"/>
        <v>0</v>
      </c>
      <c r="BI357" s="168">
        <f t="shared" si="48"/>
        <v>0</v>
      </c>
      <c r="BJ357" s="15" t="s">
        <v>77</v>
      </c>
      <c r="BK357" s="168">
        <f t="shared" si="49"/>
        <v>0</v>
      </c>
      <c r="BL357" s="15" t="s">
        <v>1167</v>
      </c>
      <c r="BM357" s="167" t="s">
        <v>1200</v>
      </c>
    </row>
    <row r="358" spans="1:65" s="2" customFormat="1" ht="24.2" customHeight="1">
      <c r="A358" s="32"/>
      <c r="B358" s="33"/>
      <c r="C358" s="183" t="s">
        <v>1201</v>
      </c>
      <c r="D358" s="183" t="s">
        <v>1120</v>
      </c>
      <c r="E358" s="184" t="s">
        <v>1202</v>
      </c>
      <c r="F358" s="185" t="s">
        <v>1203</v>
      </c>
      <c r="G358" s="186" t="s">
        <v>119</v>
      </c>
      <c r="H358" s="187">
        <v>1</v>
      </c>
      <c r="I358" s="188"/>
      <c r="J358" s="189">
        <f t="shared" si="40"/>
        <v>0</v>
      </c>
      <c r="K358" s="185" t="s">
        <v>120</v>
      </c>
      <c r="L358" s="37"/>
      <c r="M358" s="190" t="s">
        <v>19</v>
      </c>
      <c r="N358" s="191" t="s">
        <v>41</v>
      </c>
      <c r="O358" s="62"/>
      <c r="P358" s="165">
        <f t="shared" si="41"/>
        <v>0</v>
      </c>
      <c r="Q358" s="165">
        <v>0</v>
      </c>
      <c r="R358" s="165">
        <f t="shared" si="42"/>
        <v>0</v>
      </c>
      <c r="S358" s="165">
        <v>0</v>
      </c>
      <c r="T358" s="166">
        <f t="shared" si="4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67" t="s">
        <v>77</v>
      </c>
      <c r="AT358" s="167" t="s">
        <v>1120</v>
      </c>
      <c r="AU358" s="167" t="s">
        <v>77</v>
      </c>
      <c r="AY358" s="15" t="s">
        <v>121</v>
      </c>
      <c r="BE358" s="168">
        <f t="shared" si="44"/>
        <v>0</v>
      </c>
      <c r="BF358" s="168">
        <f t="shared" si="45"/>
        <v>0</v>
      </c>
      <c r="BG358" s="168">
        <f t="shared" si="46"/>
        <v>0</v>
      </c>
      <c r="BH358" s="168">
        <f t="shared" si="47"/>
        <v>0</v>
      </c>
      <c r="BI358" s="168">
        <f t="shared" si="48"/>
        <v>0</v>
      </c>
      <c r="BJ358" s="15" t="s">
        <v>77</v>
      </c>
      <c r="BK358" s="168">
        <f t="shared" si="49"/>
        <v>0</v>
      </c>
      <c r="BL358" s="15" t="s">
        <v>77</v>
      </c>
      <c r="BM358" s="167" t="s">
        <v>1204</v>
      </c>
    </row>
    <row r="359" spans="1:65" s="2" customFormat="1" ht="24.2" customHeight="1">
      <c r="A359" s="32"/>
      <c r="B359" s="33"/>
      <c r="C359" s="183" t="s">
        <v>1205</v>
      </c>
      <c r="D359" s="183" t="s">
        <v>1120</v>
      </c>
      <c r="E359" s="184" t="s">
        <v>1206</v>
      </c>
      <c r="F359" s="185" t="s">
        <v>1207</v>
      </c>
      <c r="G359" s="186" t="s">
        <v>119</v>
      </c>
      <c r="H359" s="187">
        <v>1</v>
      </c>
      <c r="I359" s="188"/>
      <c r="J359" s="189">
        <f t="shared" si="40"/>
        <v>0</v>
      </c>
      <c r="K359" s="185" t="s">
        <v>120</v>
      </c>
      <c r="L359" s="37"/>
      <c r="M359" s="190" t="s">
        <v>19</v>
      </c>
      <c r="N359" s="191" t="s">
        <v>41</v>
      </c>
      <c r="O359" s="62"/>
      <c r="P359" s="165">
        <f t="shared" si="41"/>
        <v>0</v>
      </c>
      <c r="Q359" s="165">
        <v>0</v>
      </c>
      <c r="R359" s="165">
        <f t="shared" si="42"/>
        <v>0</v>
      </c>
      <c r="S359" s="165">
        <v>0</v>
      </c>
      <c r="T359" s="166">
        <f t="shared" si="4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67" t="s">
        <v>77</v>
      </c>
      <c r="AT359" s="167" t="s">
        <v>1120</v>
      </c>
      <c r="AU359" s="167" t="s">
        <v>77</v>
      </c>
      <c r="AY359" s="15" t="s">
        <v>121</v>
      </c>
      <c r="BE359" s="168">
        <f t="shared" si="44"/>
        <v>0</v>
      </c>
      <c r="BF359" s="168">
        <f t="shared" si="45"/>
        <v>0</v>
      </c>
      <c r="BG359" s="168">
        <f t="shared" si="46"/>
        <v>0</v>
      </c>
      <c r="BH359" s="168">
        <f t="shared" si="47"/>
        <v>0</v>
      </c>
      <c r="BI359" s="168">
        <f t="shared" si="48"/>
        <v>0</v>
      </c>
      <c r="BJ359" s="15" t="s">
        <v>77</v>
      </c>
      <c r="BK359" s="168">
        <f t="shared" si="49"/>
        <v>0</v>
      </c>
      <c r="BL359" s="15" t="s">
        <v>77</v>
      </c>
      <c r="BM359" s="167" t="s">
        <v>1208</v>
      </c>
    </row>
    <row r="360" spans="1:65" s="2" customFormat="1" ht="24.2" customHeight="1">
      <c r="A360" s="32"/>
      <c r="B360" s="33"/>
      <c r="C360" s="183" t="s">
        <v>1209</v>
      </c>
      <c r="D360" s="183" t="s">
        <v>1120</v>
      </c>
      <c r="E360" s="184" t="s">
        <v>1210</v>
      </c>
      <c r="F360" s="185" t="s">
        <v>1211</v>
      </c>
      <c r="G360" s="186" t="s">
        <v>119</v>
      </c>
      <c r="H360" s="187">
        <v>1</v>
      </c>
      <c r="I360" s="188"/>
      <c r="J360" s="189">
        <f t="shared" si="40"/>
        <v>0</v>
      </c>
      <c r="K360" s="185" t="s">
        <v>120</v>
      </c>
      <c r="L360" s="37"/>
      <c r="M360" s="190" t="s">
        <v>19</v>
      </c>
      <c r="N360" s="191" t="s">
        <v>41</v>
      </c>
      <c r="O360" s="62"/>
      <c r="P360" s="165">
        <f t="shared" si="41"/>
        <v>0</v>
      </c>
      <c r="Q360" s="165">
        <v>0</v>
      </c>
      <c r="R360" s="165">
        <f t="shared" si="42"/>
        <v>0</v>
      </c>
      <c r="S360" s="165">
        <v>0</v>
      </c>
      <c r="T360" s="166">
        <f t="shared" si="4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67" t="s">
        <v>1167</v>
      </c>
      <c r="AT360" s="167" t="s">
        <v>1120</v>
      </c>
      <c r="AU360" s="167" t="s">
        <v>77</v>
      </c>
      <c r="AY360" s="15" t="s">
        <v>121</v>
      </c>
      <c r="BE360" s="168">
        <f t="shared" si="44"/>
        <v>0</v>
      </c>
      <c r="BF360" s="168">
        <f t="shared" si="45"/>
        <v>0</v>
      </c>
      <c r="BG360" s="168">
        <f t="shared" si="46"/>
        <v>0</v>
      </c>
      <c r="BH360" s="168">
        <f t="shared" si="47"/>
        <v>0</v>
      </c>
      <c r="BI360" s="168">
        <f t="shared" si="48"/>
        <v>0</v>
      </c>
      <c r="BJ360" s="15" t="s">
        <v>77</v>
      </c>
      <c r="BK360" s="168">
        <f t="shared" si="49"/>
        <v>0</v>
      </c>
      <c r="BL360" s="15" t="s">
        <v>1167</v>
      </c>
      <c r="BM360" s="167" t="s">
        <v>1212</v>
      </c>
    </row>
    <row r="361" spans="1:65" s="2" customFormat="1" ht="24.2" customHeight="1">
      <c r="A361" s="32"/>
      <c r="B361" s="33"/>
      <c r="C361" s="183" t="s">
        <v>1213</v>
      </c>
      <c r="D361" s="183" t="s">
        <v>1120</v>
      </c>
      <c r="E361" s="184" t="s">
        <v>1214</v>
      </c>
      <c r="F361" s="185" t="s">
        <v>1215</v>
      </c>
      <c r="G361" s="186" t="s">
        <v>119</v>
      </c>
      <c r="H361" s="187">
        <v>1</v>
      </c>
      <c r="I361" s="188"/>
      <c r="J361" s="189">
        <f t="shared" si="40"/>
        <v>0</v>
      </c>
      <c r="K361" s="185" t="s">
        <v>120</v>
      </c>
      <c r="L361" s="37"/>
      <c r="M361" s="190" t="s">
        <v>19</v>
      </c>
      <c r="N361" s="191" t="s">
        <v>41</v>
      </c>
      <c r="O361" s="62"/>
      <c r="P361" s="165">
        <f t="shared" si="41"/>
        <v>0</v>
      </c>
      <c r="Q361" s="165">
        <v>0</v>
      </c>
      <c r="R361" s="165">
        <f t="shared" si="42"/>
        <v>0</v>
      </c>
      <c r="S361" s="165">
        <v>0</v>
      </c>
      <c r="T361" s="166">
        <f t="shared" si="4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67" t="s">
        <v>1167</v>
      </c>
      <c r="AT361" s="167" t="s">
        <v>1120</v>
      </c>
      <c r="AU361" s="167" t="s">
        <v>77</v>
      </c>
      <c r="AY361" s="15" t="s">
        <v>121</v>
      </c>
      <c r="BE361" s="168">
        <f t="shared" si="44"/>
        <v>0</v>
      </c>
      <c r="BF361" s="168">
        <f t="shared" si="45"/>
        <v>0</v>
      </c>
      <c r="BG361" s="168">
        <f t="shared" si="46"/>
        <v>0</v>
      </c>
      <c r="BH361" s="168">
        <f t="shared" si="47"/>
        <v>0</v>
      </c>
      <c r="BI361" s="168">
        <f t="shared" si="48"/>
        <v>0</v>
      </c>
      <c r="BJ361" s="15" t="s">
        <v>77</v>
      </c>
      <c r="BK361" s="168">
        <f t="shared" si="49"/>
        <v>0</v>
      </c>
      <c r="BL361" s="15" t="s">
        <v>1167</v>
      </c>
      <c r="BM361" s="167" t="s">
        <v>1216</v>
      </c>
    </row>
    <row r="362" spans="1:65" s="2" customFormat="1" ht="24.2" customHeight="1">
      <c r="A362" s="32"/>
      <c r="B362" s="33"/>
      <c r="C362" s="183" t="s">
        <v>1217</v>
      </c>
      <c r="D362" s="183" t="s">
        <v>1120</v>
      </c>
      <c r="E362" s="184" t="s">
        <v>1218</v>
      </c>
      <c r="F362" s="185" t="s">
        <v>1219</v>
      </c>
      <c r="G362" s="186" t="s">
        <v>119</v>
      </c>
      <c r="H362" s="187">
        <v>1</v>
      </c>
      <c r="I362" s="188"/>
      <c r="J362" s="189">
        <f t="shared" si="40"/>
        <v>0</v>
      </c>
      <c r="K362" s="185" t="s">
        <v>120</v>
      </c>
      <c r="L362" s="37"/>
      <c r="M362" s="190" t="s">
        <v>19</v>
      </c>
      <c r="N362" s="191" t="s">
        <v>41</v>
      </c>
      <c r="O362" s="62"/>
      <c r="P362" s="165">
        <f t="shared" si="41"/>
        <v>0</v>
      </c>
      <c r="Q362" s="165">
        <v>0</v>
      </c>
      <c r="R362" s="165">
        <f t="shared" si="42"/>
        <v>0</v>
      </c>
      <c r="S362" s="165">
        <v>0</v>
      </c>
      <c r="T362" s="166">
        <f t="shared" si="43"/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67" t="s">
        <v>1167</v>
      </c>
      <c r="AT362" s="167" t="s">
        <v>1120</v>
      </c>
      <c r="AU362" s="167" t="s">
        <v>77</v>
      </c>
      <c r="AY362" s="15" t="s">
        <v>121</v>
      </c>
      <c r="BE362" s="168">
        <f t="shared" si="44"/>
        <v>0</v>
      </c>
      <c r="BF362" s="168">
        <f t="shared" si="45"/>
        <v>0</v>
      </c>
      <c r="BG362" s="168">
        <f t="shared" si="46"/>
        <v>0</v>
      </c>
      <c r="BH362" s="168">
        <f t="shared" si="47"/>
        <v>0</v>
      </c>
      <c r="BI362" s="168">
        <f t="shared" si="48"/>
        <v>0</v>
      </c>
      <c r="BJ362" s="15" t="s">
        <v>77</v>
      </c>
      <c r="BK362" s="168">
        <f t="shared" si="49"/>
        <v>0</v>
      </c>
      <c r="BL362" s="15" t="s">
        <v>1167</v>
      </c>
      <c r="BM362" s="167" t="s">
        <v>1220</v>
      </c>
    </row>
    <row r="363" spans="1:65" s="2" customFormat="1" ht="24.2" customHeight="1">
      <c r="A363" s="32"/>
      <c r="B363" s="33"/>
      <c r="C363" s="183" t="s">
        <v>1221</v>
      </c>
      <c r="D363" s="183" t="s">
        <v>1120</v>
      </c>
      <c r="E363" s="184" t="s">
        <v>1222</v>
      </c>
      <c r="F363" s="185" t="s">
        <v>1223</v>
      </c>
      <c r="G363" s="186" t="s">
        <v>119</v>
      </c>
      <c r="H363" s="187">
        <v>1</v>
      </c>
      <c r="I363" s="188"/>
      <c r="J363" s="189">
        <f t="shared" si="40"/>
        <v>0</v>
      </c>
      <c r="K363" s="185" t="s">
        <v>120</v>
      </c>
      <c r="L363" s="37"/>
      <c r="M363" s="190" t="s">
        <v>19</v>
      </c>
      <c r="N363" s="191" t="s">
        <v>41</v>
      </c>
      <c r="O363" s="62"/>
      <c r="P363" s="165">
        <f t="shared" si="41"/>
        <v>0</v>
      </c>
      <c r="Q363" s="165">
        <v>0</v>
      </c>
      <c r="R363" s="165">
        <f t="shared" si="42"/>
        <v>0</v>
      </c>
      <c r="S363" s="165">
        <v>0</v>
      </c>
      <c r="T363" s="166">
        <f t="shared" si="43"/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67" t="s">
        <v>1167</v>
      </c>
      <c r="AT363" s="167" t="s">
        <v>1120</v>
      </c>
      <c r="AU363" s="167" t="s">
        <v>77</v>
      </c>
      <c r="AY363" s="15" t="s">
        <v>121</v>
      </c>
      <c r="BE363" s="168">
        <f t="shared" si="44"/>
        <v>0</v>
      </c>
      <c r="BF363" s="168">
        <f t="shared" si="45"/>
        <v>0</v>
      </c>
      <c r="BG363" s="168">
        <f t="shared" si="46"/>
        <v>0</v>
      </c>
      <c r="BH363" s="168">
        <f t="shared" si="47"/>
        <v>0</v>
      </c>
      <c r="BI363" s="168">
        <f t="shared" si="48"/>
        <v>0</v>
      </c>
      <c r="BJ363" s="15" t="s">
        <v>77</v>
      </c>
      <c r="BK363" s="168">
        <f t="shared" si="49"/>
        <v>0</v>
      </c>
      <c r="BL363" s="15" t="s">
        <v>1167</v>
      </c>
      <c r="BM363" s="167" t="s">
        <v>1224</v>
      </c>
    </row>
    <row r="364" spans="1:65" s="2" customFormat="1" ht="24.2" customHeight="1">
      <c r="A364" s="32"/>
      <c r="B364" s="33"/>
      <c r="C364" s="183" t="s">
        <v>1225</v>
      </c>
      <c r="D364" s="183" t="s">
        <v>1120</v>
      </c>
      <c r="E364" s="184" t="s">
        <v>1226</v>
      </c>
      <c r="F364" s="185" t="s">
        <v>1227</v>
      </c>
      <c r="G364" s="186" t="s">
        <v>119</v>
      </c>
      <c r="H364" s="187">
        <v>1</v>
      </c>
      <c r="I364" s="188"/>
      <c r="J364" s="189">
        <f t="shared" si="40"/>
        <v>0</v>
      </c>
      <c r="K364" s="185" t="s">
        <v>120</v>
      </c>
      <c r="L364" s="37"/>
      <c r="M364" s="190" t="s">
        <v>19</v>
      </c>
      <c r="N364" s="191" t="s">
        <v>41</v>
      </c>
      <c r="O364" s="62"/>
      <c r="P364" s="165">
        <f t="shared" si="41"/>
        <v>0</v>
      </c>
      <c r="Q364" s="165">
        <v>0</v>
      </c>
      <c r="R364" s="165">
        <f t="shared" si="42"/>
        <v>0</v>
      </c>
      <c r="S364" s="165">
        <v>0</v>
      </c>
      <c r="T364" s="166">
        <f t="shared" si="43"/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67" t="s">
        <v>1167</v>
      </c>
      <c r="AT364" s="167" t="s">
        <v>1120</v>
      </c>
      <c r="AU364" s="167" t="s">
        <v>77</v>
      </c>
      <c r="AY364" s="15" t="s">
        <v>121</v>
      </c>
      <c r="BE364" s="168">
        <f t="shared" si="44"/>
        <v>0</v>
      </c>
      <c r="BF364" s="168">
        <f t="shared" si="45"/>
        <v>0</v>
      </c>
      <c r="BG364" s="168">
        <f t="shared" si="46"/>
        <v>0</v>
      </c>
      <c r="BH364" s="168">
        <f t="shared" si="47"/>
        <v>0</v>
      </c>
      <c r="BI364" s="168">
        <f t="shared" si="48"/>
        <v>0</v>
      </c>
      <c r="BJ364" s="15" t="s">
        <v>77</v>
      </c>
      <c r="BK364" s="168">
        <f t="shared" si="49"/>
        <v>0</v>
      </c>
      <c r="BL364" s="15" t="s">
        <v>1167</v>
      </c>
      <c r="BM364" s="167" t="s">
        <v>1228</v>
      </c>
    </row>
    <row r="365" spans="1:65" s="2" customFormat="1" ht="16.5" customHeight="1">
      <c r="A365" s="32"/>
      <c r="B365" s="33"/>
      <c r="C365" s="183" t="s">
        <v>1229</v>
      </c>
      <c r="D365" s="183" t="s">
        <v>1120</v>
      </c>
      <c r="E365" s="184" t="s">
        <v>1230</v>
      </c>
      <c r="F365" s="185" t="s">
        <v>1231</v>
      </c>
      <c r="G365" s="186" t="s">
        <v>119</v>
      </c>
      <c r="H365" s="187">
        <v>1</v>
      </c>
      <c r="I365" s="188"/>
      <c r="J365" s="189">
        <f t="shared" si="40"/>
        <v>0</v>
      </c>
      <c r="K365" s="185" t="s">
        <v>120</v>
      </c>
      <c r="L365" s="37"/>
      <c r="M365" s="190" t="s">
        <v>19</v>
      </c>
      <c r="N365" s="191" t="s">
        <v>41</v>
      </c>
      <c r="O365" s="62"/>
      <c r="P365" s="165">
        <f t="shared" si="41"/>
        <v>0</v>
      </c>
      <c r="Q365" s="165">
        <v>0</v>
      </c>
      <c r="R365" s="165">
        <f t="shared" si="42"/>
        <v>0</v>
      </c>
      <c r="S365" s="165">
        <v>0</v>
      </c>
      <c r="T365" s="166">
        <f t="shared" si="43"/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67" t="s">
        <v>1167</v>
      </c>
      <c r="AT365" s="167" t="s">
        <v>1120</v>
      </c>
      <c r="AU365" s="167" t="s">
        <v>77</v>
      </c>
      <c r="AY365" s="15" t="s">
        <v>121</v>
      </c>
      <c r="BE365" s="168">
        <f t="shared" si="44"/>
        <v>0</v>
      </c>
      <c r="BF365" s="168">
        <f t="shared" si="45"/>
        <v>0</v>
      </c>
      <c r="BG365" s="168">
        <f t="shared" si="46"/>
        <v>0</v>
      </c>
      <c r="BH365" s="168">
        <f t="shared" si="47"/>
        <v>0</v>
      </c>
      <c r="BI365" s="168">
        <f t="shared" si="48"/>
        <v>0</v>
      </c>
      <c r="BJ365" s="15" t="s">
        <v>77</v>
      </c>
      <c r="BK365" s="168">
        <f t="shared" si="49"/>
        <v>0</v>
      </c>
      <c r="BL365" s="15" t="s">
        <v>1167</v>
      </c>
      <c r="BM365" s="167" t="s">
        <v>1232</v>
      </c>
    </row>
    <row r="366" spans="1:65" s="2" customFormat="1" ht="37.9" customHeight="1">
      <c r="A366" s="32"/>
      <c r="B366" s="33"/>
      <c r="C366" s="183" t="s">
        <v>1233</v>
      </c>
      <c r="D366" s="183" t="s">
        <v>1120</v>
      </c>
      <c r="E366" s="184" t="s">
        <v>1234</v>
      </c>
      <c r="F366" s="185" t="s">
        <v>1235</v>
      </c>
      <c r="G366" s="186" t="s">
        <v>119</v>
      </c>
      <c r="H366" s="187">
        <v>1</v>
      </c>
      <c r="I366" s="188"/>
      <c r="J366" s="189">
        <f t="shared" si="40"/>
        <v>0</v>
      </c>
      <c r="K366" s="185" t="s">
        <v>120</v>
      </c>
      <c r="L366" s="37"/>
      <c r="M366" s="190" t="s">
        <v>19</v>
      </c>
      <c r="N366" s="191" t="s">
        <v>41</v>
      </c>
      <c r="O366" s="62"/>
      <c r="P366" s="165">
        <f t="shared" si="41"/>
        <v>0</v>
      </c>
      <c r="Q366" s="165">
        <v>0</v>
      </c>
      <c r="R366" s="165">
        <f t="shared" si="42"/>
        <v>0</v>
      </c>
      <c r="S366" s="165">
        <v>0</v>
      </c>
      <c r="T366" s="166">
        <f t="shared" si="43"/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67" t="s">
        <v>1167</v>
      </c>
      <c r="AT366" s="167" t="s">
        <v>1120</v>
      </c>
      <c r="AU366" s="167" t="s">
        <v>77</v>
      </c>
      <c r="AY366" s="15" t="s">
        <v>121</v>
      </c>
      <c r="BE366" s="168">
        <f t="shared" si="44"/>
        <v>0</v>
      </c>
      <c r="BF366" s="168">
        <f t="shared" si="45"/>
        <v>0</v>
      </c>
      <c r="BG366" s="168">
        <f t="shared" si="46"/>
        <v>0</v>
      </c>
      <c r="BH366" s="168">
        <f t="shared" si="47"/>
        <v>0</v>
      </c>
      <c r="BI366" s="168">
        <f t="shared" si="48"/>
        <v>0</v>
      </c>
      <c r="BJ366" s="15" t="s">
        <v>77</v>
      </c>
      <c r="BK366" s="168">
        <f t="shared" si="49"/>
        <v>0</v>
      </c>
      <c r="BL366" s="15" t="s">
        <v>1167</v>
      </c>
      <c r="BM366" s="167" t="s">
        <v>1236</v>
      </c>
    </row>
    <row r="367" spans="1:65" s="2" customFormat="1" ht="24.2" customHeight="1">
      <c r="A367" s="32"/>
      <c r="B367" s="33"/>
      <c r="C367" s="183" t="s">
        <v>1237</v>
      </c>
      <c r="D367" s="183" t="s">
        <v>1120</v>
      </c>
      <c r="E367" s="184" t="s">
        <v>1238</v>
      </c>
      <c r="F367" s="185" t="s">
        <v>1239</v>
      </c>
      <c r="G367" s="186" t="s">
        <v>1240</v>
      </c>
      <c r="H367" s="187">
        <v>1</v>
      </c>
      <c r="I367" s="188"/>
      <c r="J367" s="189">
        <f t="shared" si="40"/>
        <v>0</v>
      </c>
      <c r="K367" s="185" t="s">
        <v>120</v>
      </c>
      <c r="L367" s="37"/>
      <c r="M367" s="190" t="s">
        <v>19</v>
      </c>
      <c r="N367" s="191" t="s">
        <v>41</v>
      </c>
      <c r="O367" s="62"/>
      <c r="P367" s="165">
        <f t="shared" si="41"/>
        <v>0</v>
      </c>
      <c r="Q367" s="165">
        <v>0</v>
      </c>
      <c r="R367" s="165">
        <f t="shared" si="42"/>
        <v>0</v>
      </c>
      <c r="S367" s="165">
        <v>0</v>
      </c>
      <c r="T367" s="166">
        <f t="shared" si="43"/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67" t="s">
        <v>1167</v>
      </c>
      <c r="AT367" s="167" t="s">
        <v>1120</v>
      </c>
      <c r="AU367" s="167" t="s">
        <v>77</v>
      </c>
      <c r="AY367" s="15" t="s">
        <v>121</v>
      </c>
      <c r="BE367" s="168">
        <f t="shared" si="44"/>
        <v>0</v>
      </c>
      <c r="BF367" s="168">
        <f t="shared" si="45"/>
        <v>0</v>
      </c>
      <c r="BG367" s="168">
        <f t="shared" si="46"/>
        <v>0</v>
      </c>
      <c r="BH367" s="168">
        <f t="shared" si="47"/>
        <v>0</v>
      </c>
      <c r="BI367" s="168">
        <f t="shared" si="48"/>
        <v>0</v>
      </c>
      <c r="BJ367" s="15" t="s">
        <v>77</v>
      </c>
      <c r="BK367" s="168">
        <f t="shared" si="49"/>
        <v>0</v>
      </c>
      <c r="BL367" s="15" t="s">
        <v>1167</v>
      </c>
      <c r="BM367" s="167" t="s">
        <v>1241</v>
      </c>
    </row>
    <row r="368" spans="1:65" s="2" customFormat="1" ht="16.5" customHeight="1">
      <c r="A368" s="32"/>
      <c r="B368" s="33"/>
      <c r="C368" s="183" t="s">
        <v>1242</v>
      </c>
      <c r="D368" s="183" t="s">
        <v>1120</v>
      </c>
      <c r="E368" s="184" t="s">
        <v>1243</v>
      </c>
      <c r="F368" s="185" t="s">
        <v>1244</v>
      </c>
      <c r="G368" s="186" t="s">
        <v>119</v>
      </c>
      <c r="H368" s="187">
        <v>1</v>
      </c>
      <c r="I368" s="188"/>
      <c r="J368" s="189">
        <f t="shared" si="40"/>
        <v>0</v>
      </c>
      <c r="K368" s="185" t="s">
        <v>120</v>
      </c>
      <c r="L368" s="37"/>
      <c r="M368" s="190" t="s">
        <v>19</v>
      </c>
      <c r="N368" s="191" t="s">
        <v>41</v>
      </c>
      <c r="O368" s="62"/>
      <c r="P368" s="165">
        <f t="shared" si="41"/>
        <v>0</v>
      </c>
      <c r="Q368" s="165">
        <v>0</v>
      </c>
      <c r="R368" s="165">
        <f t="shared" si="42"/>
        <v>0</v>
      </c>
      <c r="S368" s="165">
        <v>0</v>
      </c>
      <c r="T368" s="166">
        <f t="shared" si="4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67" t="s">
        <v>1167</v>
      </c>
      <c r="AT368" s="167" t="s">
        <v>1120</v>
      </c>
      <c r="AU368" s="167" t="s">
        <v>77</v>
      </c>
      <c r="AY368" s="15" t="s">
        <v>121</v>
      </c>
      <c r="BE368" s="168">
        <f t="shared" si="44"/>
        <v>0</v>
      </c>
      <c r="BF368" s="168">
        <f t="shared" si="45"/>
        <v>0</v>
      </c>
      <c r="BG368" s="168">
        <f t="shared" si="46"/>
        <v>0</v>
      </c>
      <c r="BH368" s="168">
        <f t="shared" si="47"/>
        <v>0</v>
      </c>
      <c r="BI368" s="168">
        <f t="shared" si="48"/>
        <v>0</v>
      </c>
      <c r="BJ368" s="15" t="s">
        <v>77</v>
      </c>
      <c r="BK368" s="168">
        <f t="shared" si="49"/>
        <v>0</v>
      </c>
      <c r="BL368" s="15" t="s">
        <v>1167</v>
      </c>
      <c r="BM368" s="167" t="s">
        <v>1245</v>
      </c>
    </row>
    <row r="369" spans="1:65" s="2" customFormat="1" ht="16.5" customHeight="1">
      <c r="A369" s="32"/>
      <c r="B369" s="33"/>
      <c r="C369" s="183" t="s">
        <v>1246</v>
      </c>
      <c r="D369" s="183" t="s">
        <v>1120</v>
      </c>
      <c r="E369" s="184" t="s">
        <v>1247</v>
      </c>
      <c r="F369" s="185" t="s">
        <v>1248</v>
      </c>
      <c r="G369" s="186" t="s">
        <v>119</v>
      </c>
      <c r="H369" s="187">
        <v>1</v>
      </c>
      <c r="I369" s="188"/>
      <c r="J369" s="189">
        <f t="shared" si="40"/>
        <v>0</v>
      </c>
      <c r="K369" s="185" t="s">
        <v>120</v>
      </c>
      <c r="L369" s="37"/>
      <c r="M369" s="190" t="s">
        <v>19</v>
      </c>
      <c r="N369" s="191" t="s">
        <v>41</v>
      </c>
      <c r="O369" s="62"/>
      <c r="P369" s="165">
        <f t="shared" si="41"/>
        <v>0</v>
      </c>
      <c r="Q369" s="165">
        <v>0</v>
      </c>
      <c r="R369" s="165">
        <f t="shared" si="42"/>
        <v>0</v>
      </c>
      <c r="S369" s="165">
        <v>0</v>
      </c>
      <c r="T369" s="166">
        <f t="shared" si="43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67" t="s">
        <v>1167</v>
      </c>
      <c r="AT369" s="167" t="s">
        <v>1120</v>
      </c>
      <c r="AU369" s="167" t="s">
        <v>77</v>
      </c>
      <c r="AY369" s="15" t="s">
        <v>121</v>
      </c>
      <c r="BE369" s="168">
        <f t="shared" si="44"/>
        <v>0</v>
      </c>
      <c r="BF369" s="168">
        <f t="shared" si="45"/>
        <v>0</v>
      </c>
      <c r="BG369" s="168">
        <f t="shared" si="46"/>
        <v>0</v>
      </c>
      <c r="BH369" s="168">
        <f t="shared" si="47"/>
        <v>0</v>
      </c>
      <c r="BI369" s="168">
        <f t="shared" si="48"/>
        <v>0</v>
      </c>
      <c r="BJ369" s="15" t="s">
        <v>77</v>
      </c>
      <c r="BK369" s="168">
        <f t="shared" si="49"/>
        <v>0</v>
      </c>
      <c r="BL369" s="15" t="s">
        <v>1167</v>
      </c>
      <c r="BM369" s="167" t="s">
        <v>1249</v>
      </c>
    </row>
    <row r="370" spans="1:65" s="2" customFormat="1" ht="37.9" customHeight="1">
      <c r="A370" s="32"/>
      <c r="B370" s="33"/>
      <c r="C370" s="183" t="s">
        <v>1250</v>
      </c>
      <c r="D370" s="183" t="s">
        <v>1120</v>
      </c>
      <c r="E370" s="184" t="s">
        <v>1251</v>
      </c>
      <c r="F370" s="185" t="s">
        <v>1252</v>
      </c>
      <c r="G370" s="186" t="s">
        <v>659</v>
      </c>
      <c r="H370" s="187">
        <v>1</v>
      </c>
      <c r="I370" s="188"/>
      <c r="J370" s="189">
        <f t="shared" si="40"/>
        <v>0</v>
      </c>
      <c r="K370" s="185" t="s">
        <v>120</v>
      </c>
      <c r="L370" s="37"/>
      <c r="M370" s="190" t="s">
        <v>19</v>
      </c>
      <c r="N370" s="191" t="s">
        <v>41</v>
      </c>
      <c r="O370" s="62"/>
      <c r="P370" s="165">
        <f t="shared" si="41"/>
        <v>0</v>
      </c>
      <c r="Q370" s="165">
        <v>0</v>
      </c>
      <c r="R370" s="165">
        <f t="shared" si="42"/>
        <v>0</v>
      </c>
      <c r="S370" s="165">
        <v>0</v>
      </c>
      <c r="T370" s="166">
        <f t="shared" si="43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67" t="s">
        <v>1167</v>
      </c>
      <c r="AT370" s="167" t="s">
        <v>1120</v>
      </c>
      <c r="AU370" s="167" t="s">
        <v>77</v>
      </c>
      <c r="AY370" s="15" t="s">
        <v>121</v>
      </c>
      <c r="BE370" s="168">
        <f t="shared" si="44"/>
        <v>0</v>
      </c>
      <c r="BF370" s="168">
        <f t="shared" si="45"/>
        <v>0</v>
      </c>
      <c r="BG370" s="168">
        <f t="shared" si="46"/>
        <v>0</v>
      </c>
      <c r="BH370" s="168">
        <f t="shared" si="47"/>
        <v>0</v>
      </c>
      <c r="BI370" s="168">
        <f t="shared" si="48"/>
        <v>0</v>
      </c>
      <c r="BJ370" s="15" t="s">
        <v>77</v>
      </c>
      <c r="BK370" s="168">
        <f t="shared" si="49"/>
        <v>0</v>
      </c>
      <c r="BL370" s="15" t="s">
        <v>1167</v>
      </c>
      <c r="BM370" s="167" t="s">
        <v>1253</v>
      </c>
    </row>
    <row r="371" spans="1:65" s="2" customFormat="1" ht="37.9" customHeight="1">
      <c r="A371" s="32"/>
      <c r="B371" s="33"/>
      <c r="C371" s="183" t="s">
        <v>1254</v>
      </c>
      <c r="D371" s="183" t="s">
        <v>1120</v>
      </c>
      <c r="E371" s="184" t="s">
        <v>1255</v>
      </c>
      <c r="F371" s="185" t="s">
        <v>1256</v>
      </c>
      <c r="G371" s="186" t="s">
        <v>659</v>
      </c>
      <c r="H371" s="187">
        <v>1</v>
      </c>
      <c r="I371" s="188"/>
      <c r="J371" s="189">
        <f t="shared" si="40"/>
        <v>0</v>
      </c>
      <c r="K371" s="185" t="s">
        <v>120</v>
      </c>
      <c r="L371" s="37"/>
      <c r="M371" s="190" t="s">
        <v>19</v>
      </c>
      <c r="N371" s="191" t="s">
        <v>41</v>
      </c>
      <c r="O371" s="62"/>
      <c r="P371" s="165">
        <f t="shared" si="41"/>
        <v>0</v>
      </c>
      <c r="Q371" s="165">
        <v>0</v>
      </c>
      <c r="R371" s="165">
        <f t="shared" si="42"/>
        <v>0</v>
      </c>
      <c r="S371" s="165">
        <v>0</v>
      </c>
      <c r="T371" s="166">
        <f t="shared" si="43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67" t="s">
        <v>1167</v>
      </c>
      <c r="AT371" s="167" t="s">
        <v>1120</v>
      </c>
      <c r="AU371" s="167" t="s">
        <v>77</v>
      </c>
      <c r="AY371" s="15" t="s">
        <v>121</v>
      </c>
      <c r="BE371" s="168">
        <f t="shared" si="44"/>
        <v>0</v>
      </c>
      <c r="BF371" s="168">
        <f t="shared" si="45"/>
        <v>0</v>
      </c>
      <c r="BG371" s="168">
        <f t="shared" si="46"/>
        <v>0</v>
      </c>
      <c r="BH371" s="168">
        <f t="shared" si="47"/>
        <v>0</v>
      </c>
      <c r="BI371" s="168">
        <f t="shared" si="48"/>
        <v>0</v>
      </c>
      <c r="BJ371" s="15" t="s">
        <v>77</v>
      </c>
      <c r="BK371" s="168">
        <f t="shared" si="49"/>
        <v>0</v>
      </c>
      <c r="BL371" s="15" t="s">
        <v>1167</v>
      </c>
      <c r="BM371" s="167" t="s">
        <v>1257</v>
      </c>
    </row>
    <row r="372" spans="1:65" s="2" customFormat="1" ht="37.9" customHeight="1">
      <c r="A372" s="32"/>
      <c r="B372" s="33"/>
      <c r="C372" s="183" t="s">
        <v>1258</v>
      </c>
      <c r="D372" s="183" t="s">
        <v>1120</v>
      </c>
      <c r="E372" s="184" t="s">
        <v>1259</v>
      </c>
      <c r="F372" s="185" t="s">
        <v>1260</v>
      </c>
      <c r="G372" s="186" t="s">
        <v>659</v>
      </c>
      <c r="H372" s="187">
        <v>1</v>
      </c>
      <c r="I372" s="188"/>
      <c r="J372" s="189">
        <f t="shared" si="40"/>
        <v>0</v>
      </c>
      <c r="K372" s="185" t="s">
        <v>120</v>
      </c>
      <c r="L372" s="37"/>
      <c r="M372" s="190" t="s">
        <v>19</v>
      </c>
      <c r="N372" s="191" t="s">
        <v>41</v>
      </c>
      <c r="O372" s="62"/>
      <c r="P372" s="165">
        <f t="shared" si="41"/>
        <v>0</v>
      </c>
      <c r="Q372" s="165">
        <v>0</v>
      </c>
      <c r="R372" s="165">
        <f t="shared" si="42"/>
        <v>0</v>
      </c>
      <c r="S372" s="165">
        <v>0</v>
      </c>
      <c r="T372" s="166">
        <f t="shared" si="43"/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67" t="s">
        <v>1167</v>
      </c>
      <c r="AT372" s="167" t="s">
        <v>1120</v>
      </c>
      <c r="AU372" s="167" t="s">
        <v>77</v>
      </c>
      <c r="AY372" s="15" t="s">
        <v>121</v>
      </c>
      <c r="BE372" s="168">
        <f t="shared" si="44"/>
        <v>0</v>
      </c>
      <c r="BF372" s="168">
        <f t="shared" si="45"/>
        <v>0</v>
      </c>
      <c r="BG372" s="168">
        <f t="shared" si="46"/>
        <v>0</v>
      </c>
      <c r="BH372" s="168">
        <f t="shared" si="47"/>
        <v>0</v>
      </c>
      <c r="BI372" s="168">
        <f t="shared" si="48"/>
        <v>0</v>
      </c>
      <c r="BJ372" s="15" t="s">
        <v>77</v>
      </c>
      <c r="BK372" s="168">
        <f t="shared" si="49"/>
        <v>0</v>
      </c>
      <c r="BL372" s="15" t="s">
        <v>1167</v>
      </c>
      <c r="BM372" s="167" t="s">
        <v>1261</v>
      </c>
    </row>
    <row r="373" spans="1:65" s="2" customFormat="1" ht="24.2" customHeight="1">
      <c r="A373" s="32"/>
      <c r="B373" s="33"/>
      <c r="C373" s="183" t="s">
        <v>1262</v>
      </c>
      <c r="D373" s="183" t="s">
        <v>1120</v>
      </c>
      <c r="E373" s="184" t="s">
        <v>1263</v>
      </c>
      <c r="F373" s="185" t="s">
        <v>1264</v>
      </c>
      <c r="G373" s="186" t="s">
        <v>659</v>
      </c>
      <c r="H373" s="187">
        <v>1</v>
      </c>
      <c r="I373" s="188"/>
      <c r="J373" s="189">
        <f t="shared" si="40"/>
        <v>0</v>
      </c>
      <c r="K373" s="185" t="s">
        <v>120</v>
      </c>
      <c r="L373" s="37"/>
      <c r="M373" s="190" t="s">
        <v>19</v>
      </c>
      <c r="N373" s="191" t="s">
        <v>41</v>
      </c>
      <c r="O373" s="62"/>
      <c r="P373" s="165">
        <f t="shared" si="41"/>
        <v>0</v>
      </c>
      <c r="Q373" s="165">
        <v>0</v>
      </c>
      <c r="R373" s="165">
        <f t="shared" si="42"/>
        <v>0</v>
      </c>
      <c r="S373" s="165">
        <v>0</v>
      </c>
      <c r="T373" s="166">
        <f t="shared" si="43"/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67" t="s">
        <v>1167</v>
      </c>
      <c r="AT373" s="167" t="s">
        <v>1120</v>
      </c>
      <c r="AU373" s="167" t="s">
        <v>77</v>
      </c>
      <c r="AY373" s="15" t="s">
        <v>121</v>
      </c>
      <c r="BE373" s="168">
        <f t="shared" si="44"/>
        <v>0</v>
      </c>
      <c r="BF373" s="168">
        <f t="shared" si="45"/>
        <v>0</v>
      </c>
      <c r="BG373" s="168">
        <f t="shared" si="46"/>
        <v>0</v>
      </c>
      <c r="BH373" s="168">
        <f t="shared" si="47"/>
        <v>0</v>
      </c>
      <c r="BI373" s="168">
        <f t="shared" si="48"/>
        <v>0</v>
      </c>
      <c r="BJ373" s="15" t="s">
        <v>77</v>
      </c>
      <c r="BK373" s="168">
        <f t="shared" si="49"/>
        <v>0</v>
      </c>
      <c r="BL373" s="15" t="s">
        <v>1167</v>
      </c>
      <c r="BM373" s="167" t="s">
        <v>1265</v>
      </c>
    </row>
    <row r="374" spans="1:65" s="2" customFormat="1" ht="37.9" customHeight="1">
      <c r="A374" s="32"/>
      <c r="B374" s="33"/>
      <c r="C374" s="183" t="s">
        <v>1266</v>
      </c>
      <c r="D374" s="183" t="s">
        <v>1120</v>
      </c>
      <c r="E374" s="184" t="s">
        <v>1267</v>
      </c>
      <c r="F374" s="185" t="s">
        <v>1268</v>
      </c>
      <c r="G374" s="186" t="s">
        <v>659</v>
      </c>
      <c r="H374" s="187">
        <v>1</v>
      </c>
      <c r="I374" s="188"/>
      <c r="J374" s="189">
        <f t="shared" si="40"/>
        <v>0</v>
      </c>
      <c r="K374" s="185" t="s">
        <v>120</v>
      </c>
      <c r="L374" s="37"/>
      <c r="M374" s="190" t="s">
        <v>19</v>
      </c>
      <c r="N374" s="191" t="s">
        <v>41</v>
      </c>
      <c r="O374" s="62"/>
      <c r="P374" s="165">
        <f t="shared" si="41"/>
        <v>0</v>
      </c>
      <c r="Q374" s="165">
        <v>0</v>
      </c>
      <c r="R374" s="165">
        <f t="shared" si="42"/>
        <v>0</v>
      </c>
      <c r="S374" s="165">
        <v>0</v>
      </c>
      <c r="T374" s="166">
        <f t="shared" si="43"/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67" t="s">
        <v>1167</v>
      </c>
      <c r="AT374" s="167" t="s">
        <v>1120</v>
      </c>
      <c r="AU374" s="167" t="s">
        <v>77</v>
      </c>
      <c r="AY374" s="15" t="s">
        <v>121</v>
      </c>
      <c r="BE374" s="168">
        <f t="shared" si="44"/>
        <v>0</v>
      </c>
      <c r="BF374" s="168">
        <f t="shared" si="45"/>
        <v>0</v>
      </c>
      <c r="BG374" s="168">
        <f t="shared" si="46"/>
        <v>0</v>
      </c>
      <c r="BH374" s="168">
        <f t="shared" si="47"/>
        <v>0</v>
      </c>
      <c r="BI374" s="168">
        <f t="shared" si="48"/>
        <v>0</v>
      </c>
      <c r="BJ374" s="15" t="s">
        <v>77</v>
      </c>
      <c r="BK374" s="168">
        <f t="shared" si="49"/>
        <v>0</v>
      </c>
      <c r="BL374" s="15" t="s">
        <v>1167</v>
      </c>
      <c r="BM374" s="167" t="s">
        <v>1269</v>
      </c>
    </row>
    <row r="375" spans="1:65" s="2" customFormat="1" ht="37.9" customHeight="1">
      <c r="A375" s="32"/>
      <c r="B375" s="33"/>
      <c r="C375" s="183" t="s">
        <v>1270</v>
      </c>
      <c r="D375" s="183" t="s">
        <v>1120</v>
      </c>
      <c r="E375" s="184" t="s">
        <v>1271</v>
      </c>
      <c r="F375" s="185" t="s">
        <v>1272</v>
      </c>
      <c r="G375" s="186" t="s">
        <v>659</v>
      </c>
      <c r="H375" s="187">
        <v>1</v>
      </c>
      <c r="I375" s="188"/>
      <c r="J375" s="189">
        <f t="shared" si="40"/>
        <v>0</v>
      </c>
      <c r="K375" s="185" t="s">
        <v>120</v>
      </c>
      <c r="L375" s="37"/>
      <c r="M375" s="190" t="s">
        <v>19</v>
      </c>
      <c r="N375" s="191" t="s">
        <v>41</v>
      </c>
      <c r="O375" s="62"/>
      <c r="P375" s="165">
        <f t="shared" si="41"/>
        <v>0</v>
      </c>
      <c r="Q375" s="165">
        <v>0</v>
      </c>
      <c r="R375" s="165">
        <f t="shared" si="42"/>
        <v>0</v>
      </c>
      <c r="S375" s="165">
        <v>0</v>
      </c>
      <c r="T375" s="166">
        <f t="shared" si="4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67" t="s">
        <v>77</v>
      </c>
      <c r="AT375" s="167" t="s">
        <v>1120</v>
      </c>
      <c r="AU375" s="167" t="s">
        <v>77</v>
      </c>
      <c r="AY375" s="15" t="s">
        <v>121</v>
      </c>
      <c r="BE375" s="168">
        <f t="shared" si="44"/>
        <v>0</v>
      </c>
      <c r="BF375" s="168">
        <f t="shared" si="45"/>
        <v>0</v>
      </c>
      <c r="BG375" s="168">
        <f t="shared" si="46"/>
        <v>0</v>
      </c>
      <c r="BH375" s="168">
        <f t="shared" si="47"/>
        <v>0</v>
      </c>
      <c r="BI375" s="168">
        <f t="shared" si="48"/>
        <v>0</v>
      </c>
      <c r="BJ375" s="15" t="s">
        <v>77</v>
      </c>
      <c r="BK375" s="168">
        <f t="shared" si="49"/>
        <v>0</v>
      </c>
      <c r="BL375" s="15" t="s">
        <v>77</v>
      </c>
      <c r="BM375" s="167" t="s">
        <v>1273</v>
      </c>
    </row>
    <row r="376" spans="1:65" s="2" customFormat="1" ht="37.9" customHeight="1">
      <c r="A376" s="32"/>
      <c r="B376" s="33"/>
      <c r="C376" s="183" t="s">
        <v>1274</v>
      </c>
      <c r="D376" s="183" t="s">
        <v>1120</v>
      </c>
      <c r="E376" s="184" t="s">
        <v>1275</v>
      </c>
      <c r="F376" s="185" t="s">
        <v>1276</v>
      </c>
      <c r="G376" s="186" t="s">
        <v>659</v>
      </c>
      <c r="H376" s="187">
        <v>1</v>
      </c>
      <c r="I376" s="188"/>
      <c r="J376" s="189">
        <f t="shared" si="40"/>
        <v>0</v>
      </c>
      <c r="K376" s="185" t="s">
        <v>120</v>
      </c>
      <c r="L376" s="37"/>
      <c r="M376" s="190" t="s">
        <v>19</v>
      </c>
      <c r="N376" s="191" t="s">
        <v>41</v>
      </c>
      <c r="O376" s="62"/>
      <c r="P376" s="165">
        <f t="shared" si="41"/>
        <v>0</v>
      </c>
      <c r="Q376" s="165">
        <v>0</v>
      </c>
      <c r="R376" s="165">
        <f t="shared" si="42"/>
        <v>0</v>
      </c>
      <c r="S376" s="165">
        <v>0</v>
      </c>
      <c r="T376" s="166">
        <f t="shared" si="4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67" t="s">
        <v>77</v>
      </c>
      <c r="AT376" s="167" t="s">
        <v>1120</v>
      </c>
      <c r="AU376" s="167" t="s">
        <v>77</v>
      </c>
      <c r="AY376" s="15" t="s">
        <v>121</v>
      </c>
      <c r="BE376" s="168">
        <f t="shared" si="44"/>
        <v>0</v>
      </c>
      <c r="BF376" s="168">
        <f t="shared" si="45"/>
        <v>0</v>
      </c>
      <c r="BG376" s="168">
        <f t="shared" si="46"/>
        <v>0</v>
      </c>
      <c r="BH376" s="168">
        <f t="shared" si="47"/>
        <v>0</v>
      </c>
      <c r="BI376" s="168">
        <f t="shared" si="48"/>
        <v>0</v>
      </c>
      <c r="BJ376" s="15" t="s">
        <v>77</v>
      </c>
      <c r="BK376" s="168">
        <f t="shared" si="49"/>
        <v>0</v>
      </c>
      <c r="BL376" s="15" t="s">
        <v>77</v>
      </c>
      <c r="BM376" s="167" t="s">
        <v>1277</v>
      </c>
    </row>
    <row r="377" spans="1:65" s="2" customFormat="1" ht="16.5" customHeight="1">
      <c r="A377" s="32"/>
      <c r="B377" s="33"/>
      <c r="C377" s="183" t="s">
        <v>1278</v>
      </c>
      <c r="D377" s="183" t="s">
        <v>1120</v>
      </c>
      <c r="E377" s="184" t="s">
        <v>1279</v>
      </c>
      <c r="F377" s="185" t="s">
        <v>1280</v>
      </c>
      <c r="G377" s="186" t="s">
        <v>659</v>
      </c>
      <c r="H377" s="187">
        <v>1</v>
      </c>
      <c r="I377" s="188"/>
      <c r="J377" s="189">
        <f t="shared" si="40"/>
        <v>0</v>
      </c>
      <c r="K377" s="185" t="s">
        <v>120</v>
      </c>
      <c r="L377" s="37"/>
      <c r="M377" s="190" t="s">
        <v>19</v>
      </c>
      <c r="N377" s="191" t="s">
        <v>41</v>
      </c>
      <c r="O377" s="62"/>
      <c r="P377" s="165">
        <f t="shared" si="41"/>
        <v>0</v>
      </c>
      <c r="Q377" s="165">
        <v>0</v>
      </c>
      <c r="R377" s="165">
        <f t="shared" si="42"/>
        <v>0</v>
      </c>
      <c r="S377" s="165">
        <v>0</v>
      </c>
      <c r="T377" s="166">
        <f t="shared" si="4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67" t="s">
        <v>1167</v>
      </c>
      <c r="AT377" s="167" t="s">
        <v>1120</v>
      </c>
      <c r="AU377" s="167" t="s">
        <v>77</v>
      </c>
      <c r="AY377" s="15" t="s">
        <v>121</v>
      </c>
      <c r="BE377" s="168">
        <f t="shared" si="44"/>
        <v>0</v>
      </c>
      <c r="BF377" s="168">
        <f t="shared" si="45"/>
        <v>0</v>
      </c>
      <c r="BG377" s="168">
        <f t="shared" si="46"/>
        <v>0</v>
      </c>
      <c r="BH377" s="168">
        <f t="shared" si="47"/>
        <v>0</v>
      </c>
      <c r="BI377" s="168">
        <f t="shared" si="48"/>
        <v>0</v>
      </c>
      <c r="BJ377" s="15" t="s">
        <v>77</v>
      </c>
      <c r="BK377" s="168">
        <f t="shared" si="49"/>
        <v>0</v>
      </c>
      <c r="BL377" s="15" t="s">
        <v>1167</v>
      </c>
      <c r="BM377" s="167" t="s">
        <v>1281</v>
      </c>
    </row>
    <row r="378" spans="1:65" s="2" customFormat="1" ht="16.5" customHeight="1">
      <c r="A378" s="32"/>
      <c r="B378" s="33"/>
      <c r="C378" s="183" t="s">
        <v>1282</v>
      </c>
      <c r="D378" s="183" t="s">
        <v>1120</v>
      </c>
      <c r="E378" s="184" t="s">
        <v>1283</v>
      </c>
      <c r="F378" s="185" t="s">
        <v>1284</v>
      </c>
      <c r="G378" s="186" t="s">
        <v>659</v>
      </c>
      <c r="H378" s="187">
        <v>1</v>
      </c>
      <c r="I378" s="188"/>
      <c r="J378" s="189">
        <f t="shared" si="40"/>
        <v>0</v>
      </c>
      <c r="K378" s="185" t="s">
        <v>120</v>
      </c>
      <c r="L378" s="37"/>
      <c r="M378" s="190" t="s">
        <v>19</v>
      </c>
      <c r="N378" s="191" t="s">
        <v>41</v>
      </c>
      <c r="O378" s="62"/>
      <c r="P378" s="165">
        <f t="shared" si="41"/>
        <v>0</v>
      </c>
      <c r="Q378" s="165">
        <v>0</v>
      </c>
      <c r="R378" s="165">
        <f t="shared" si="42"/>
        <v>0</v>
      </c>
      <c r="S378" s="165">
        <v>0</v>
      </c>
      <c r="T378" s="166">
        <f t="shared" si="4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67" t="s">
        <v>1167</v>
      </c>
      <c r="AT378" s="167" t="s">
        <v>1120</v>
      </c>
      <c r="AU378" s="167" t="s">
        <v>77</v>
      </c>
      <c r="AY378" s="15" t="s">
        <v>121</v>
      </c>
      <c r="BE378" s="168">
        <f t="shared" si="44"/>
        <v>0</v>
      </c>
      <c r="BF378" s="168">
        <f t="shared" si="45"/>
        <v>0</v>
      </c>
      <c r="BG378" s="168">
        <f t="shared" si="46"/>
        <v>0</v>
      </c>
      <c r="BH378" s="168">
        <f t="shared" si="47"/>
        <v>0</v>
      </c>
      <c r="BI378" s="168">
        <f t="shared" si="48"/>
        <v>0</v>
      </c>
      <c r="BJ378" s="15" t="s">
        <v>77</v>
      </c>
      <c r="BK378" s="168">
        <f t="shared" si="49"/>
        <v>0</v>
      </c>
      <c r="BL378" s="15" t="s">
        <v>1167</v>
      </c>
      <c r="BM378" s="167" t="s">
        <v>1285</v>
      </c>
    </row>
    <row r="379" spans="1:65" s="2" customFormat="1" ht="16.5" customHeight="1">
      <c r="A379" s="32"/>
      <c r="B379" s="33"/>
      <c r="C379" s="183" t="s">
        <v>1286</v>
      </c>
      <c r="D379" s="183" t="s">
        <v>1120</v>
      </c>
      <c r="E379" s="184" t="s">
        <v>1287</v>
      </c>
      <c r="F379" s="185" t="s">
        <v>1288</v>
      </c>
      <c r="G379" s="186" t="s">
        <v>659</v>
      </c>
      <c r="H379" s="187">
        <v>1</v>
      </c>
      <c r="I379" s="188"/>
      <c r="J379" s="189">
        <f t="shared" si="40"/>
        <v>0</v>
      </c>
      <c r="K379" s="185" t="s">
        <v>120</v>
      </c>
      <c r="L379" s="37"/>
      <c r="M379" s="190" t="s">
        <v>19</v>
      </c>
      <c r="N379" s="191" t="s">
        <v>41</v>
      </c>
      <c r="O379" s="62"/>
      <c r="P379" s="165">
        <f t="shared" si="41"/>
        <v>0</v>
      </c>
      <c r="Q379" s="165">
        <v>0</v>
      </c>
      <c r="R379" s="165">
        <f t="shared" si="42"/>
        <v>0</v>
      </c>
      <c r="S379" s="165">
        <v>0</v>
      </c>
      <c r="T379" s="166">
        <f t="shared" si="4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67" t="s">
        <v>1167</v>
      </c>
      <c r="AT379" s="167" t="s">
        <v>1120</v>
      </c>
      <c r="AU379" s="167" t="s">
        <v>77</v>
      </c>
      <c r="AY379" s="15" t="s">
        <v>121</v>
      </c>
      <c r="BE379" s="168">
        <f t="shared" si="44"/>
        <v>0</v>
      </c>
      <c r="BF379" s="168">
        <f t="shared" si="45"/>
        <v>0</v>
      </c>
      <c r="BG379" s="168">
        <f t="shared" si="46"/>
        <v>0</v>
      </c>
      <c r="BH379" s="168">
        <f t="shared" si="47"/>
        <v>0</v>
      </c>
      <c r="BI379" s="168">
        <f t="shared" si="48"/>
        <v>0</v>
      </c>
      <c r="BJ379" s="15" t="s">
        <v>77</v>
      </c>
      <c r="BK379" s="168">
        <f t="shared" si="49"/>
        <v>0</v>
      </c>
      <c r="BL379" s="15" t="s">
        <v>1167</v>
      </c>
      <c r="BM379" s="167" t="s">
        <v>1289</v>
      </c>
    </row>
    <row r="380" spans="1:65" s="2" customFormat="1" ht="16.5" customHeight="1">
      <c r="A380" s="32"/>
      <c r="B380" s="33"/>
      <c r="C380" s="183" t="s">
        <v>1290</v>
      </c>
      <c r="D380" s="183" t="s">
        <v>1120</v>
      </c>
      <c r="E380" s="184" t="s">
        <v>1291</v>
      </c>
      <c r="F380" s="185" t="s">
        <v>1292</v>
      </c>
      <c r="G380" s="186" t="s">
        <v>659</v>
      </c>
      <c r="H380" s="187">
        <v>1</v>
      </c>
      <c r="I380" s="188"/>
      <c r="J380" s="189">
        <f t="shared" si="40"/>
        <v>0</v>
      </c>
      <c r="K380" s="185" t="s">
        <v>120</v>
      </c>
      <c r="L380" s="37"/>
      <c r="M380" s="190" t="s">
        <v>19</v>
      </c>
      <c r="N380" s="191" t="s">
        <v>41</v>
      </c>
      <c r="O380" s="62"/>
      <c r="P380" s="165">
        <f t="shared" si="41"/>
        <v>0</v>
      </c>
      <c r="Q380" s="165">
        <v>0</v>
      </c>
      <c r="R380" s="165">
        <f t="shared" si="42"/>
        <v>0</v>
      </c>
      <c r="S380" s="165">
        <v>0</v>
      </c>
      <c r="T380" s="166">
        <f t="shared" si="4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67" t="s">
        <v>1167</v>
      </c>
      <c r="AT380" s="167" t="s">
        <v>1120</v>
      </c>
      <c r="AU380" s="167" t="s">
        <v>77</v>
      </c>
      <c r="AY380" s="15" t="s">
        <v>121</v>
      </c>
      <c r="BE380" s="168">
        <f t="shared" si="44"/>
        <v>0</v>
      </c>
      <c r="BF380" s="168">
        <f t="shared" si="45"/>
        <v>0</v>
      </c>
      <c r="BG380" s="168">
        <f t="shared" si="46"/>
        <v>0</v>
      </c>
      <c r="BH380" s="168">
        <f t="shared" si="47"/>
        <v>0</v>
      </c>
      <c r="BI380" s="168">
        <f t="shared" si="48"/>
        <v>0</v>
      </c>
      <c r="BJ380" s="15" t="s">
        <v>77</v>
      </c>
      <c r="BK380" s="168">
        <f t="shared" si="49"/>
        <v>0</v>
      </c>
      <c r="BL380" s="15" t="s">
        <v>1167</v>
      </c>
      <c r="BM380" s="167" t="s">
        <v>1293</v>
      </c>
    </row>
    <row r="381" spans="1:65" s="2" customFormat="1" ht="16.5" customHeight="1">
      <c r="A381" s="32"/>
      <c r="B381" s="33"/>
      <c r="C381" s="183" t="s">
        <v>1294</v>
      </c>
      <c r="D381" s="183" t="s">
        <v>1120</v>
      </c>
      <c r="E381" s="184" t="s">
        <v>1295</v>
      </c>
      <c r="F381" s="185" t="s">
        <v>1296</v>
      </c>
      <c r="G381" s="186" t="s">
        <v>659</v>
      </c>
      <c r="H381" s="187">
        <v>1</v>
      </c>
      <c r="I381" s="188"/>
      <c r="J381" s="189">
        <f t="shared" si="40"/>
        <v>0</v>
      </c>
      <c r="K381" s="185" t="s">
        <v>120</v>
      </c>
      <c r="L381" s="37"/>
      <c r="M381" s="190" t="s">
        <v>19</v>
      </c>
      <c r="N381" s="191" t="s">
        <v>41</v>
      </c>
      <c r="O381" s="62"/>
      <c r="P381" s="165">
        <f t="shared" si="41"/>
        <v>0</v>
      </c>
      <c r="Q381" s="165">
        <v>0</v>
      </c>
      <c r="R381" s="165">
        <f t="shared" si="42"/>
        <v>0</v>
      </c>
      <c r="S381" s="165">
        <v>0</v>
      </c>
      <c r="T381" s="166">
        <f t="shared" si="4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67" t="s">
        <v>1167</v>
      </c>
      <c r="AT381" s="167" t="s">
        <v>1120</v>
      </c>
      <c r="AU381" s="167" t="s">
        <v>77</v>
      </c>
      <c r="AY381" s="15" t="s">
        <v>121</v>
      </c>
      <c r="BE381" s="168">
        <f t="shared" si="44"/>
        <v>0</v>
      </c>
      <c r="BF381" s="168">
        <f t="shared" si="45"/>
        <v>0</v>
      </c>
      <c r="BG381" s="168">
        <f t="shared" si="46"/>
        <v>0</v>
      </c>
      <c r="BH381" s="168">
        <f t="shared" si="47"/>
        <v>0</v>
      </c>
      <c r="BI381" s="168">
        <f t="shared" si="48"/>
        <v>0</v>
      </c>
      <c r="BJ381" s="15" t="s">
        <v>77</v>
      </c>
      <c r="BK381" s="168">
        <f t="shared" si="49"/>
        <v>0</v>
      </c>
      <c r="BL381" s="15" t="s">
        <v>1167</v>
      </c>
      <c r="BM381" s="167" t="s">
        <v>1297</v>
      </c>
    </row>
    <row r="382" spans="1:65" s="2" customFormat="1" ht="16.5" customHeight="1">
      <c r="A382" s="32"/>
      <c r="B382" s="33"/>
      <c r="C382" s="183" t="s">
        <v>1298</v>
      </c>
      <c r="D382" s="183" t="s">
        <v>1120</v>
      </c>
      <c r="E382" s="184" t="s">
        <v>1299</v>
      </c>
      <c r="F382" s="185" t="s">
        <v>1300</v>
      </c>
      <c r="G382" s="186" t="s">
        <v>119</v>
      </c>
      <c r="H382" s="187">
        <v>1</v>
      </c>
      <c r="I382" s="188"/>
      <c r="J382" s="189">
        <f t="shared" si="40"/>
        <v>0</v>
      </c>
      <c r="K382" s="185" t="s">
        <v>120</v>
      </c>
      <c r="L382" s="37"/>
      <c r="M382" s="190" t="s">
        <v>19</v>
      </c>
      <c r="N382" s="191" t="s">
        <v>41</v>
      </c>
      <c r="O382" s="62"/>
      <c r="P382" s="165">
        <f t="shared" si="41"/>
        <v>0</v>
      </c>
      <c r="Q382" s="165">
        <v>0</v>
      </c>
      <c r="R382" s="165">
        <f t="shared" si="42"/>
        <v>0</v>
      </c>
      <c r="S382" s="165">
        <v>0</v>
      </c>
      <c r="T382" s="166">
        <f t="shared" si="43"/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67" t="s">
        <v>1167</v>
      </c>
      <c r="AT382" s="167" t="s">
        <v>1120</v>
      </c>
      <c r="AU382" s="167" t="s">
        <v>77</v>
      </c>
      <c r="AY382" s="15" t="s">
        <v>121</v>
      </c>
      <c r="BE382" s="168">
        <f t="shared" si="44"/>
        <v>0</v>
      </c>
      <c r="BF382" s="168">
        <f t="shared" si="45"/>
        <v>0</v>
      </c>
      <c r="BG382" s="168">
        <f t="shared" si="46"/>
        <v>0</v>
      </c>
      <c r="BH382" s="168">
        <f t="shared" si="47"/>
        <v>0</v>
      </c>
      <c r="BI382" s="168">
        <f t="shared" si="48"/>
        <v>0</v>
      </c>
      <c r="BJ382" s="15" t="s">
        <v>77</v>
      </c>
      <c r="BK382" s="168">
        <f t="shared" si="49"/>
        <v>0</v>
      </c>
      <c r="BL382" s="15" t="s">
        <v>1167</v>
      </c>
      <c r="BM382" s="167" t="s">
        <v>1301</v>
      </c>
    </row>
    <row r="383" spans="1:65" s="2" customFormat="1" ht="16.5" customHeight="1">
      <c r="A383" s="32"/>
      <c r="B383" s="33"/>
      <c r="C383" s="183" t="s">
        <v>1302</v>
      </c>
      <c r="D383" s="183" t="s">
        <v>1120</v>
      </c>
      <c r="E383" s="184" t="s">
        <v>1303</v>
      </c>
      <c r="F383" s="185" t="s">
        <v>1304</v>
      </c>
      <c r="G383" s="186" t="s">
        <v>119</v>
      </c>
      <c r="H383" s="187">
        <v>1</v>
      </c>
      <c r="I383" s="188"/>
      <c r="J383" s="189">
        <f t="shared" si="40"/>
        <v>0</v>
      </c>
      <c r="K383" s="185" t="s">
        <v>120</v>
      </c>
      <c r="L383" s="37"/>
      <c r="M383" s="190" t="s">
        <v>19</v>
      </c>
      <c r="N383" s="191" t="s">
        <v>41</v>
      </c>
      <c r="O383" s="62"/>
      <c r="P383" s="165">
        <f t="shared" si="41"/>
        <v>0</v>
      </c>
      <c r="Q383" s="165">
        <v>0</v>
      </c>
      <c r="R383" s="165">
        <f t="shared" si="42"/>
        <v>0</v>
      </c>
      <c r="S383" s="165">
        <v>0</v>
      </c>
      <c r="T383" s="166">
        <f t="shared" si="43"/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67" t="s">
        <v>1167</v>
      </c>
      <c r="AT383" s="167" t="s">
        <v>1120</v>
      </c>
      <c r="AU383" s="167" t="s">
        <v>77</v>
      </c>
      <c r="AY383" s="15" t="s">
        <v>121</v>
      </c>
      <c r="BE383" s="168">
        <f t="shared" si="44"/>
        <v>0</v>
      </c>
      <c r="BF383" s="168">
        <f t="shared" si="45"/>
        <v>0</v>
      </c>
      <c r="BG383" s="168">
        <f t="shared" si="46"/>
        <v>0</v>
      </c>
      <c r="BH383" s="168">
        <f t="shared" si="47"/>
        <v>0</v>
      </c>
      <c r="BI383" s="168">
        <f t="shared" si="48"/>
        <v>0</v>
      </c>
      <c r="BJ383" s="15" t="s">
        <v>77</v>
      </c>
      <c r="BK383" s="168">
        <f t="shared" si="49"/>
        <v>0</v>
      </c>
      <c r="BL383" s="15" t="s">
        <v>1167</v>
      </c>
      <c r="BM383" s="167" t="s">
        <v>1305</v>
      </c>
    </row>
    <row r="384" spans="1:65" s="2" customFormat="1" ht="16.5" customHeight="1">
      <c r="A384" s="32"/>
      <c r="B384" s="33"/>
      <c r="C384" s="183" t="s">
        <v>1306</v>
      </c>
      <c r="D384" s="183" t="s">
        <v>1120</v>
      </c>
      <c r="E384" s="184" t="s">
        <v>1307</v>
      </c>
      <c r="F384" s="185" t="s">
        <v>1308</v>
      </c>
      <c r="G384" s="186" t="s">
        <v>659</v>
      </c>
      <c r="H384" s="187">
        <v>1</v>
      </c>
      <c r="I384" s="188"/>
      <c r="J384" s="189">
        <f t="shared" si="40"/>
        <v>0</v>
      </c>
      <c r="K384" s="185" t="s">
        <v>120</v>
      </c>
      <c r="L384" s="37"/>
      <c r="M384" s="190" t="s">
        <v>19</v>
      </c>
      <c r="N384" s="191" t="s">
        <v>41</v>
      </c>
      <c r="O384" s="62"/>
      <c r="P384" s="165">
        <f t="shared" si="41"/>
        <v>0</v>
      </c>
      <c r="Q384" s="165">
        <v>0</v>
      </c>
      <c r="R384" s="165">
        <f t="shared" si="42"/>
        <v>0</v>
      </c>
      <c r="S384" s="165">
        <v>0</v>
      </c>
      <c r="T384" s="166">
        <f t="shared" si="43"/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67" t="s">
        <v>1167</v>
      </c>
      <c r="AT384" s="167" t="s">
        <v>1120</v>
      </c>
      <c r="AU384" s="167" t="s">
        <v>77</v>
      </c>
      <c r="AY384" s="15" t="s">
        <v>121</v>
      </c>
      <c r="BE384" s="168">
        <f t="shared" si="44"/>
        <v>0</v>
      </c>
      <c r="BF384" s="168">
        <f t="shared" si="45"/>
        <v>0</v>
      </c>
      <c r="BG384" s="168">
        <f t="shared" si="46"/>
        <v>0</v>
      </c>
      <c r="BH384" s="168">
        <f t="shared" si="47"/>
        <v>0</v>
      </c>
      <c r="BI384" s="168">
        <f t="shared" si="48"/>
        <v>0</v>
      </c>
      <c r="BJ384" s="15" t="s">
        <v>77</v>
      </c>
      <c r="BK384" s="168">
        <f t="shared" si="49"/>
        <v>0</v>
      </c>
      <c r="BL384" s="15" t="s">
        <v>1167</v>
      </c>
      <c r="BM384" s="167" t="s">
        <v>1309</v>
      </c>
    </row>
    <row r="385" spans="1:65" s="2" customFormat="1" ht="16.5" customHeight="1">
      <c r="A385" s="32"/>
      <c r="B385" s="33"/>
      <c r="C385" s="183" t="s">
        <v>1310</v>
      </c>
      <c r="D385" s="183" t="s">
        <v>1120</v>
      </c>
      <c r="E385" s="184" t="s">
        <v>1311</v>
      </c>
      <c r="F385" s="185" t="s">
        <v>1312</v>
      </c>
      <c r="G385" s="186" t="s">
        <v>659</v>
      </c>
      <c r="H385" s="187">
        <v>1</v>
      </c>
      <c r="I385" s="188"/>
      <c r="J385" s="189">
        <f t="shared" si="40"/>
        <v>0</v>
      </c>
      <c r="K385" s="185" t="s">
        <v>120</v>
      </c>
      <c r="L385" s="37"/>
      <c r="M385" s="190" t="s">
        <v>19</v>
      </c>
      <c r="N385" s="191" t="s">
        <v>41</v>
      </c>
      <c r="O385" s="62"/>
      <c r="P385" s="165">
        <f t="shared" si="41"/>
        <v>0</v>
      </c>
      <c r="Q385" s="165">
        <v>0</v>
      </c>
      <c r="R385" s="165">
        <f t="shared" si="42"/>
        <v>0</v>
      </c>
      <c r="S385" s="165">
        <v>0</v>
      </c>
      <c r="T385" s="166">
        <f t="shared" si="43"/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67" t="s">
        <v>1167</v>
      </c>
      <c r="AT385" s="167" t="s">
        <v>1120</v>
      </c>
      <c r="AU385" s="167" t="s">
        <v>77</v>
      </c>
      <c r="AY385" s="15" t="s">
        <v>121</v>
      </c>
      <c r="BE385" s="168">
        <f t="shared" si="44"/>
        <v>0</v>
      </c>
      <c r="BF385" s="168">
        <f t="shared" si="45"/>
        <v>0</v>
      </c>
      <c r="BG385" s="168">
        <f t="shared" si="46"/>
        <v>0</v>
      </c>
      <c r="BH385" s="168">
        <f t="shared" si="47"/>
        <v>0</v>
      </c>
      <c r="BI385" s="168">
        <f t="shared" si="48"/>
        <v>0</v>
      </c>
      <c r="BJ385" s="15" t="s">
        <v>77</v>
      </c>
      <c r="BK385" s="168">
        <f t="shared" si="49"/>
        <v>0</v>
      </c>
      <c r="BL385" s="15" t="s">
        <v>1167</v>
      </c>
      <c r="BM385" s="167" t="s">
        <v>1313</v>
      </c>
    </row>
    <row r="386" spans="1:65" s="2" customFormat="1" ht="16.5" customHeight="1">
      <c r="A386" s="32"/>
      <c r="B386" s="33"/>
      <c r="C386" s="183" t="s">
        <v>1314</v>
      </c>
      <c r="D386" s="183" t="s">
        <v>1120</v>
      </c>
      <c r="E386" s="184" t="s">
        <v>1315</v>
      </c>
      <c r="F386" s="185" t="s">
        <v>1316</v>
      </c>
      <c r="G386" s="186" t="s">
        <v>659</v>
      </c>
      <c r="H386" s="187">
        <v>1</v>
      </c>
      <c r="I386" s="188"/>
      <c r="J386" s="189">
        <f t="shared" si="40"/>
        <v>0</v>
      </c>
      <c r="K386" s="185" t="s">
        <v>120</v>
      </c>
      <c r="L386" s="37"/>
      <c r="M386" s="190" t="s">
        <v>19</v>
      </c>
      <c r="N386" s="191" t="s">
        <v>41</v>
      </c>
      <c r="O386" s="62"/>
      <c r="P386" s="165">
        <f t="shared" si="41"/>
        <v>0</v>
      </c>
      <c r="Q386" s="165">
        <v>0</v>
      </c>
      <c r="R386" s="165">
        <f t="shared" si="42"/>
        <v>0</v>
      </c>
      <c r="S386" s="165">
        <v>0</v>
      </c>
      <c r="T386" s="166">
        <f t="shared" si="43"/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67" t="s">
        <v>1167</v>
      </c>
      <c r="AT386" s="167" t="s">
        <v>1120</v>
      </c>
      <c r="AU386" s="167" t="s">
        <v>77</v>
      </c>
      <c r="AY386" s="15" t="s">
        <v>121</v>
      </c>
      <c r="BE386" s="168">
        <f t="shared" si="44"/>
        <v>0</v>
      </c>
      <c r="BF386" s="168">
        <f t="shared" si="45"/>
        <v>0</v>
      </c>
      <c r="BG386" s="168">
        <f t="shared" si="46"/>
        <v>0</v>
      </c>
      <c r="BH386" s="168">
        <f t="shared" si="47"/>
        <v>0</v>
      </c>
      <c r="BI386" s="168">
        <f t="shared" si="48"/>
        <v>0</v>
      </c>
      <c r="BJ386" s="15" t="s">
        <v>77</v>
      </c>
      <c r="BK386" s="168">
        <f t="shared" si="49"/>
        <v>0</v>
      </c>
      <c r="BL386" s="15" t="s">
        <v>1167</v>
      </c>
      <c r="BM386" s="167" t="s">
        <v>1317</v>
      </c>
    </row>
    <row r="387" spans="1:65" s="2" customFormat="1" ht="16.5" customHeight="1">
      <c r="A387" s="32"/>
      <c r="B387" s="33"/>
      <c r="C387" s="183" t="s">
        <v>1318</v>
      </c>
      <c r="D387" s="183" t="s">
        <v>1120</v>
      </c>
      <c r="E387" s="184" t="s">
        <v>1319</v>
      </c>
      <c r="F387" s="185" t="s">
        <v>1320</v>
      </c>
      <c r="G387" s="186" t="s">
        <v>119</v>
      </c>
      <c r="H387" s="187">
        <v>1</v>
      </c>
      <c r="I387" s="188"/>
      <c r="J387" s="189">
        <f t="shared" si="40"/>
        <v>0</v>
      </c>
      <c r="K387" s="185" t="s">
        <v>120</v>
      </c>
      <c r="L387" s="37"/>
      <c r="M387" s="190" t="s">
        <v>19</v>
      </c>
      <c r="N387" s="191" t="s">
        <v>41</v>
      </c>
      <c r="O387" s="62"/>
      <c r="P387" s="165">
        <f t="shared" si="41"/>
        <v>0</v>
      </c>
      <c r="Q387" s="165">
        <v>0</v>
      </c>
      <c r="R387" s="165">
        <f t="shared" si="42"/>
        <v>0</v>
      </c>
      <c r="S387" s="165">
        <v>0</v>
      </c>
      <c r="T387" s="166">
        <f t="shared" si="43"/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67" t="s">
        <v>1167</v>
      </c>
      <c r="AT387" s="167" t="s">
        <v>1120</v>
      </c>
      <c r="AU387" s="167" t="s">
        <v>77</v>
      </c>
      <c r="AY387" s="15" t="s">
        <v>121</v>
      </c>
      <c r="BE387" s="168">
        <f t="shared" si="44"/>
        <v>0</v>
      </c>
      <c r="BF387" s="168">
        <f t="shared" si="45"/>
        <v>0</v>
      </c>
      <c r="BG387" s="168">
        <f t="shared" si="46"/>
        <v>0</v>
      </c>
      <c r="BH387" s="168">
        <f t="shared" si="47"/>
        <v>0</v>
      </c>
      <c r="BI387" s="168">
        <f t="shared" si="48"/>
        <v>0</v>
      </c>
      <c r="BJ387" s="15" t="s">
        <v>77</v>
      </c>
      <c r="BK387" s="168">
        <f t="shared" si="49"/>
        <v>0</v>
      </c>
      <c r="BL387" s="15" t="s">
        <v>1167</v>
      </c>
      <c r="BM387" s="167" t="s">
        <v>1321</v>
      </c>
    </row>
    <row r="388" spans="1:65" s="2" customFormat="1" ht="16.5" customHeight="1">
      <c r="A388" s="32"/>
      <c r="B388" s="33"/>
      <c r="C388" s="183" t="s">
        <v>1322</v>
      </c>
      <c r="D388" s="183" t="s">
        <v>1120</v>
      </c>
      <c r="E388" s="184" t="s">
        <v>1323</v>
      </c>
      <c r="F388" s="185" t="s">
        <v>1324</v>
      </c>
      <c r="G388" s="186" t="s">
        <v>659</v>
      </c>
      <c r="H388" s="187">
        <v>1</v>
      </c>
      <c r="I388" s="188"/>
      <c r="J388" s="189">
        <f t="shared" si="40"/>
        <v>0</v>
      </c>
      <c r="K388" s="185" t="s">
        <v>120</v>
      </c>
      <c r="L388" s="37"/>
      <c r="M388" s="190" t="s">
        <v>19</v>
      </c>
      <c r="N388" s="191" t="s">
        <v>41</v>
      </c>
      <c r="O388" s="62"/>
      <c r="P388" s="165">
        <f t="shared" si="41"/>
        <v>0</v>
      </c>
      <c r="Q388" s="165">
        <v>0</v>
      </c>
      <c r="R388" s="165">
        <f t="shared" si="42"/>
        <v>0</v>
      </c>
      <c r="S388" s="165">
        <v>0</v>
      </c>
      <c r="T388" s="166">
        <f t="shared" si="43"/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67" t="s">
        <v>1167</v>
      </c>
      <c r="AT388" s="167" t="s">
        <v>1120</v>
      </c>
      <c r="AU388" s="167" t="s">
        <v>77</v>
      </c>
      <c r="AY388" s="15" t="s">
        <v>121</v>
      </c>
      <c r="BE388" s="168">
        <f t="shared" si="44"/>
        <v>0</v>
      </c>
      <c r="BF388" s="168">
        <f t="shared" si="45"/>
        <v>0</v>
      </c>
      <c r="BG388" s="168">
        <f t="shared" si="46"/>
        <v>0</v>
      </c>
      <c r="BH388" s="168">
        <f t="shared" si="47"/>
        <v>0</v>
      </c>
      <c r="BI388" s="168">
        <f t="shared" si="48"/>
        <v>0</v>
      </c>
      <c r="BJ388" s="15" t="s">
        <v>77</v>
      </c>
      <c r="BK388" s="168">
        <f t="shared" si="49"/>
        <v>0</v>
      </c>
      <c r="BL388" s="15" t="s">
        <v>1167</v>
      </c>
      <c r="BM388" s="167" t="s">
        <v>1325</v>
      </c>
    </row>
    <row r="389" spans="1:65" s="2" customFormat="1" ht="24.2" customHeight="1">
      <c r="A389" s="32"/>
      <c r="B389" s="33"/>
      <c r="C389" s="183" t="s">
        <v>1326</v>
      </c>
      <c r="D389" s="183" t="s">
        <v>1120</v>
      </c>
      <c r="E389" s="184" t="s">
        <v>1327</v>
      </c>
      <c r="F389" s="185" t="s">
        <v>1328</v>
      </c>
      <c r="G389" s="186" t="s">
        <v>119</v>
      </c>
      <c r="H389" s="187">
        <v>1</v>
      </c>
      <c r="I389" s="188"/>
      <c r="J389" s="189">
        <f t="shared" si="40"/>
        <v>0</v>
      </c>
      <c r="K389" s="185" t="s">
        <v>120</v>
      </c>
      <c r="L389" s="37"/>
      <c r="M389" s="190" t="s">
        <v>19</v>
      </c>
      <c r="N389" s="191" t="s">
        <v>41</v>
      </c>
      <c r="O389" s="62"/>
      <c r="P389" s="165">
        <f t="shared" si="41"/>
        <v>0</v>
      </c>
      <c r="Q389" s="165">
        <v>0</v>
      </c>
      <c r="R389" s="165">
        <f t="shared" si="42"/>
        <v>0</v>
      </c>
      <c r="S389" s="165">
        <v>0</v>
      </c>
      <c r="T389" s="166">
        <f t="shared" si="43"/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67" t="s">
        <v>77</v>
      </c>
      <c r="AT389" s="167" t="s">
        <v>1120</v>
      </c>
      <c r="AU389" s="167" t="s">
        <v>77</v>
      </c>
      <c r="AY389" s="15" t="s">
        <v>121</v>
      </c>
      <c r="BE389" s="168">
        <f t="shared" si="44"/>
        <v>0</v>
      </c>
      <c r="BF389" s="168">
        <f t="shared" si="45"/>
        <v>0</v>
      </c>
      <c r="BG389" s="168">
        <f t="shared" si="46"/>
        <v>0</v>
      </c>
      <c r="BH389" s="168">
        <f t="shared" si="47"/>
        <v>0</v>
      </c>
      <c r="BI389" s="168">
        <f t="shared" si="48"/>
        <v>0</v>
      </c>
      <c r="BJ389" s="15" t="s">
        <v>77</v>
      </c>
      <c r="BK389" s="168">
        <f t="shared" si="49"/>
        <v>0</v>
      </c>
      <c r="BL389" s="15" t="s">
        <v>77</v>
      </c>
      <c r="BM389" s="167" t="s">
        <v>1329</v>
      </c>
    </row>
    <row r="390" spans="1:65" s="2" customFormat="1" ht="24.2" customHeight="1">
      <c r="A390" s="32"/>
      <c r="B390" s="33"/>
      <c r="C390" s="183" t="s">
        <v>1330</v>
      </c>
      <c r="D390" s="183" t="s">
        <v>1120</v>
      </c>
      <c r="E390" s="184" t="s">
        <v>1331</v>
      </c>
      <c r="F390" s="185" t="s">
        <v>1332</v>
      </c>
      <c r="G390" s="186" t="s">
        <v>1333</v>
      </c>
      <c r="H390" s="187">
        <v>1</v>
      </c>
      <c r="I390" s="188"/>
      <c r="J390" s="189">
        <f t="shared" si="40"/>
        <v>0</v>
      </c>
      <c r="K390" s="185" t="s">
        <v>120</v>
      </c>
      <c r="L390" s="37"/>
      <c r="M390" s="190" t="s">
        <v>19</v>
      </c>
      <c r="N390" s="191" t="s">
        <v>41</v>
      </c>
      <c r="O390" s="62"/>
      <c r="P390" s="165">
        <f t="shared" si="41"/>
        <v>0</v>
      </c>
      <c r="Q390" s="165">
        <v>0</v>
      </c>
      <c r="R390" s="165">
        <f t="shared" si="42"/>
        <v>0</v>
      </c>
      <c r="S390" s="165">
        <v>0</v>
      </c>
      <c r="T390" s="166">
        <f t="shared" si="43"/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67" t="s">
        <v>77</v>
      </c>
      <c r="AT390" s="167" t="s">
        <v>1120</v>
      </c>
      <c r="AU390" s="167" t="s">
        <v>77</v>
      </c>
      <c r="AY390" s="15" t="s">
        <v>121</v>
      </c>
      <c r="BE390" s="168">
        <f t="shared" si="44"/>
        <v>0</v>
      </c>
      <c r="BF390" s="168">
        <f t="shared" si="45"/>
        <v>0</v>
      </c>
      <c r="BG390" s="168">
        <f t="shared" si="46"/>
        <v>0</v>
      </c>
      <c r="BH390" s="168">
        <f t="shared" si="47"/>
        <v>0</v>
      </c>
      <c r="BI390" s="168">
        <f t="shared" si="48"/>
        <v>0</v>
      </c>
      <c r="BJ390" s="15" t="s">
        <v>77</v>
      </c>
      <c r="BK390" s="168">
        <f t="shared" si="49"/>
        <v>0</v>
      </c>
      <c r="BL390" s="15" t="s">
        <v>77</v>
      </c>
      <c r="BM390" s="167" t="s">
        <v>1334</v>
      </c>
    </row>
    <row r="391" spans="1:65" s="2" customFormat="1" ht="24.2" customHeight="1">
      <c r="A391" s="32"/>
      <c r="B391" s="33"/>
      <c r="C391" s="183" t="s">
        <v>1335</v>
      </c>
      <c r="D391" s="183" t="s">
        <v>1120</v>
      </c>
      <c r="E391" s="184" t="s">
        <v>1336</v>
      </c>
      <c r="F391" s="185" t="s">
        <v>1337</v>
      </c>
      <c r="G391" s="186" t="s">
        <v>1333</v>
      </c>
      <c r="H391" s="187">
        <v>1</v>
      </c>
      <c r="I391" s="188"/>
      <c r="J391" s="189">
        <f t="shared" si="40"/>
        <v>0</v>
      </c>
      <c r="K391" s="185" t="s">
        <v>120</v>
      </c>
      <c r="L391" s="37"/>
      <c r="M391" s="190" t="s">
        <v>19</v>
      </c>
      <c r="N391" s="191" t="s">
        <v>41</v>
      </c>
      <c r="O391" s="62"/>
      <c r="P391" s="165">
        <f t="shared" si="41"/>
        <v>0</v>
      </c>
      <c r="Q391" s="165">
        <v>0</v>
      </c>
      <c r="R391" s="165">
        <f t="shared" si="42"/>
        <v>0</v>
      </c>
      <c r="S391" s="165">
        <v>0</v>
      </c>
      <c r="T391" s="166">
        <f t="shared" si="43"/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67" t="s">
        <v>77</v>
      </c>
      <c r="AT391" s="167" t="s">
        <v>1120</v>
      </c>
      <c r="AU391" s="167" t="s">
        <v>77</v>
      </c>
      <c r="AY391" s="15" t="s">
        <v>121</v>
      </c>
      <c r="BE391" s="168">
        <f t="shared" si="44"/>
        <v>0</v>
      </c>
      <c r="BF391" s="168">
        <f t="shared" si="45"/>
        <v>0</v>
      </c>
      <c r="BG391" s="168">
        <f t="shared" si="46"/>
        <v>0</v>
      </c>
      <c r="BH391" s="168">
        <f t="shared" si="47"/>
        <v>0</v>
      </c>
      <c r="BI391" s="168">
        <f t="shared" si="48"/>
        <v>0</v>
      </c>
      <c r="BJ391" s="15" t="s">
        <v>77</v>
      </c>
      <c r="BK391" s="168">
        <f t="shared" si="49"/>
        <v>0</v>
      </c>
      <c r="BL391" s="15" t="s">
        <v>77</v>
      </c>
      <c r="BM391" s="167" t="s">
        <v>1338</v>
      </c>
    </row>
    <row r="392" spans="1:65" s="2" customFormat="1" ht="16.5" customHeight="1">
      <c r="A392" s="32"/>
      <c r="B392" s="33"/>
      <c r="C392" s="183" t="s">
        <v>1339</v>
      </c>
      <c r="D392" s="183" t="s">
        <v>1120</v>
      </c>
      <c r="E392" s="184" t="s">
        <v>1340</v>
      </c>
      <c r="F392" s="185" t="s">
        <v>1341</v>
      </c>
      <c r="G392" s="186" t="s">
        <v>119</v>
      </c>
      <c r="H392" s="187">
        <v>1</v>
      </c>
      <c r="I392" s="188"/>
      <c r="J392" s="189">
        <f t="shared" si="40"/>
        <v>0</v>
      </c>
      <c r="K392" s="185" t="s">
        <v>120</v>
      </c>
      <c r="L392" s="37"/>
      <c r="M392" s="190" t="s">
        <v>19</v>
      </c>
      <c r="N392" s="191" t="s">
        <v>41</v>
      </c>
      <c r="O392" s="62"/>
      <c r="P392" s="165">
        <f t="shared" si="41"/>
        <v>0</v>
      </c>
      <c r="Q392" s="165">
        <v>0</v>
      </c>
      <c r="R392" s="165">
        <f t="shared" si="42"/>
        <v>0</v>
      </c>
      <c r="S392" s="165">
        <v>0</v>
      </c>
      <c r="T392" s="166">
        <f t="shared" si="43"/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67" t="s">
        <v>77</v>
      </c>
      <c r="AT392" s="167" t="s">
        <v>1120</v>
      </c>
      <c r="AU392" s="167" t="s">
        <v>77</v>
      </c>
      <c r="AY392" s="15" t="s">
        <v>121</v>
      </c>
      <c r="BE392" s="168">
        <f t="shared" si="44"/>
        <v>0</v>
      </c>
      <c r="BF392" s="168">
        <f t="shared" si="45"/>
        <v>0</v>
      </c>
      <c r="BG392" s="168">
        <f t="shared" si="46"/>
        <v>0</v>
      </c>
      <c r="BH392" s="168">
        <f t="shared" si="47"/>
        <v>0</v>
      </c>
      <c r="BI392" s="168">
        <f t="shared" si="48"/>
        <v>0</v>
      </c>
      <c r="BJ392" s="15" t="s">
        <v>77</v>
      </c>
      <c r="BK392" s="168">
        <f t="shared" si="49"/>
        <v>0</v>
      </c>
      <c r="BL392" s="15" t="s">
        <v>77</v>
      </c>
      <c r="BM392" s="167" t="s">
        <v>1342</v>
      </c>
    </row>
    <row r="393" spans="1:65" s="2" customFormat="1" ht="16.5" customHeight="1">
      <c r="A393" s="32"/>
      <c r="B393" s="33"/>
      <c r="C393" s="183" t="s">
        <v>1343</v>
      </c>
      <c r="D393" s="183" t="s">
        <v>1120</v>
      </c>
      <c r="E393" s="184" t="s">
        <v>1344</v>
      </c>
      <c r="F393" s="185" t="s">
        <v>1345</v>
      </c>
      <c r="G393" s="186" t="s">
        <v>119</v>
      </c>
      <c r="H393" s="187">
        <v>1</v>
      </c>
      <c r="I393" s="188"/>
      <c r="J393" s="189">
        <f t="shared" si="40"/>
        <v>0</v>
      </c>
      <c r="K393" s="185" t="s">
        <v>120</v>
      </c>
      <c r="L393" s="37"/>
      <c r="M393" s="190" t="s">
        <v>19</v>
      </c>
      <c r="N393" s="191" t="s">
        <v>41</v>
      </c>
      <c r="O393" s="62"/>
      <c r="P393" s="165">
        <f t="shared" si="41"/>
        <v>0</v>
      </c>
      <c r="Q393" s="165">
        <v>0</v>
      </c>
      <c r="R393" s="165">
        <f t="shared" si="42"/>
        <v>0</v>
      </c>
      <c r="S393" s="165">
        <v>0</v>
      </c>
      <c r="T393" s="166">
        <f t="shared" si="43"/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67" t="s">
        <v>77</v>
      </c>
      <c r="AT393" s="167" t="s">
        <v>1120</v>
      </c>
      <c r="AU393" s="167" t="s">
        <v>77</v>
      </c>
      <c r="AY393" s="15" t="s">
        <v>121</v>
      </c>
      <c r="BE393" s="168">
        <f t="shared" si="44"/>
        <v>0</v>
      </c>
      <c r="BF393" s="168">
        <f t="shared" si="45"/>
        <v>0</v>
      </c>
      <c r="BG393" s="168">
        <f t="shared" si="46"/>
        <v>0</v>
      </c>
      <c r="BH393" s="168">
        <f t="shared" si="47"/>
        <v>0</v>
      </c>
      <c r="BI393" s="168">
        <f t="shared" si="48"/>
        <v>0</v>
      </c>
      <c r="BJ393" s="15" t="s">
        <v>77</v>
      </c>
      <c r="BK393" s="168">
        <f t="shared" si="49"/>
        <v>0</v>
      </c>
      <c r="BL393" s="15" t="s">
        <v>77</v>
      </c>
      <c r="BM393" s="167" t="s">
        <v>1346</v>
      </c>
    </row>
    <row r="394" spans="1:65" s="2" customFormat="1" ht="16.5" customHeight="1">
      <c r="A394" s="32"/>
      <c r="B394" s="33"/>
      <c r="C394" s="183" t="s">
        <v>1347</v>
      </c>
      <c r="D394" s="183" t="s">
        <v>1120</v>
      </c>
      <c r="E394" s="184" t="s">
        <v>1348</v>
      </c>
      <c r="F394" s="185" t="s">
        <v>1349</v>
      </c>
      <c r="G394" s="186" t="s">
        <v>119</v>
      </c>
      <c r="H394" s="187">
        <v>1</v>
      </c>
      <c r="I394" s="188"/>
      <c r="J394" s="189">
        <f t="shared" si="40"/>
        <v>0</v>
      </c>
      <c r="K394" s="185" t="s">
        <v>120</v>
      </c>
      <c r="L394" s="37"/>
      <c r="M394" s="190" t="s">
        <v>19</v>
      </c>
      <c r="N394" s="191" t="s">
        <v>41</v>
      </c>
      <c r="O394" s="62"/>
      <c r="P394" s="165">
        <f t="shared" si="41"/>
        <v>0</v>
      </c>
      <c r="Q394" s="165">
        <v>0</v>
      </c>
      <c r="R394" s="165">
        <f t="shared" si="42"/>
        <v>0</v>
      </c>
      <c r="S394" s="165">
        <v>0</v>
      </c>
      <c r="T394" s="166">
        <f t="shared" si="43"/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67" t="s">
        <v>77</v>
      </c>
      <c r="AT394" s="167" t="s">
        <v>1120</v>
      </c>
      <c r="AU394" s="167" t="s">
        <v>77</v>
      </c>
      <c r="AY394" s="15" t="s">
        <v>121</v>
      </c>
      <c r="BE394" s="168">
        <f t="shared" si="44"/>
        <v>0</v>
      </c>
      <c r="BF394" s="168">
        <f t="shared" si="45"/>
        <v>0</v>
      </c>
      <c r="BG394" s="168">
        <f t="shared" si="46"/>
        <v>0</v>
      </c>
      <c r="BH394" s="168">
        <f t="shared" si="47"/>
        <v>0</v>
      </c>
      <c r="BI394" s="168">
        <f t="shared" si="48"/>
        <v>0</v>
      </c>
      <c r="BJ394" s="15" t="s">
        <v>77</v>
      </c>
      <c r="BK394" s="168">
        <f t="shared" si="49"/>
        <v>0</v>
      </c>
      <c r="BL394" s="15" t="s">
        <v>77</v>
      </c>
      <c r="BM394" s="167" t="s">
        <v>1350</v>
      </c>
    </row>
    <row r="395" spans="1:65" s="2" customFormat="1" ht="16.5" customHeight="1">
      <c r="A395" s="32"/>
      <c r="B395" s="33"/>
      <c r="C395" s="183" t="s">
        <v>1351</v>
      </c>
      <c r="D395" s="183" t="s">
        <v>1120</v>
      </c>
      <c r="E395" s="184" t="s">
        <v>1352</v>
      </c>
      <c r="F395" s="185" t="s">
        <v>1353</v>
      </c>
      <c r="G395" s="186" t="s">
        <v>119</v>
      </c>
      <c r="H395" s="187">
        <v>1</v>
      </c>
      <c r="I395" s="188"/>
      <c r="J395" s="189">
        <f t="shared" si="40"/>
        <v>0</v>
      </c>
      <c r="K395" s="185" t="s">
        <v>120</v>
      </c>
      <c r="L395" s="37"/>
      <c r="M395" s="190" t="s">
        <v>19</v>
      </c>
      <c r="N395" s="191" t="s">
        <v>41</v>
      </c>
      <c r="O395" s="62"/>
      <c r="P395" s="165">
        <f t="shared" si="41"/>
        <v>0</v>
      </c>
      <c r="Q395" s="165">
        <v>0</v>
      </c>
      <c r="R395" s="165">
        <f t="shared" si="42"/>
        <v>0</v>
      </c>
      <c r="S395" s="165">
        <v>0</v>
      </c>
      <c r="T395" s="166">
        <f t="shared" si="43"/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67" t="s">
        <v>1167</v>
      </c>
      <c r="AT395" s="167" t="s">
        <v>1120</v>
      </c>
      <c r="AU395" s="167" t="s">
        <v>77</v>
      </c>
      <c r="AY395" s="15" t="s">
        <v>121</v>
      </c>
      <c r="BE395" s="168">
        <f t="shared" si="44"/>
        <v>0</v>
      </c>
      <c r="BF395" s="168">
        <f t="shared" si="45"/>
        <v>0</v>
      </c>
      <c r="BG395" s="168">
        <f t="shared" si="46"/>
        <v>0</v>
      </c>
      <c r="BH395" s="168">
        <f t="shared" si="47"/>
        <v>0</v>
      </c>
      <c r="BI395" s="168">
        <f t="shared" si="48"/>
        <v>0</v>
      </c>
      <c r="BJ395" s="15" t="s">
        <v>77</v>
      </c>
      <c r="BK395" s="168">
        <f t="shared" si="49"/>
        <v>0</v>
      </c>
      <c r="BL395" s="15" t="s">
        <v>1167</v>
      </c>
      <c r="BM395" s="167" t="s">
        <v>1354</v>
      </c>
    </row>
    <row r="396" spans="1:65" s="2" customFormat="1" ht="16.5" customHeight="1">
      <c r="A396" s="32"/>
      <c r="B396" s="33"/>
      <c r="C396" s="183" t="s">
        <v>1355</v>
      </c>
      <c r="D396" s="183" t="s">
        <v>1120</v>
      </c>
      <c r="E396" s="184" t="s">
        <v>1356</v>
      </c>
      <c r="F396" s="185" t="s">
        <v>1357</v>
      </c>
      <c r="G396" s="186" t="s">
        <v>119</v>
      </c>
      <c r="H396" s="187">
        <v>1</v>
      </c>
      <c r="I396" s="188"/>
      <c r="J396" s="189">
        <f t="shared" si="40"/>
        <v>0</v>
      </c>
      <c r="K396" s="185" t="s">
        <v>120</v>
      </c>
      <c r="L396" s="37"/>
      <c r="M396" s="190" t="s">
        <v>19</v>
      </c>
      <c r="N396" s="191" t="s">
        <v>41</v>
      </c>
      <c r="O396" s="62"/>
      <c r="P396" s="165">
        <f t="shared" si="41"/>
        <v>0</v>
      </c>
      <c r="Q396" s="165">
        <v>0</v>
      </c>
      <c r="R396" s="165">
        <f t="shared" si="42"/>
        <v>0</v>
      </c>
      <c r="S396" s="165">
        <v>0</v>
      </c>
      <c r="T396" s="166">
        <f t="shared" si="43"/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67" t="s">
        <v>1167</v>
      </c>
      <c r="AT396" s="167" t="s">
        <v>1120</v>
      </c>
      <c r="AU396" s="167" t="s">
        <v>77</v>
      </c>
      <c r="AY396" s="15" t="s">
        <v>121</v>
      </c>
      <c r="BE396" s="168">
        <f t="shared" si="44"/>
        <v>0</v>
      </c>
      <c r="BF396" s="168">
        <f t="shared" si="45"/>
        <v>0</v>
      </c>
      <c r="BG396" s="168">
        <f t="shared" si="46"/>
        <v>0</v>
      </c>
      <c r="BH396" s="168">
        <f t="shared" si="47"/>
        <v>0</v>
      </c>
      <c r="BI396" s="168">
        <f t="shared" si="48"/>
        <v>0</v>
      </c>
      <c r="BJ396" s="15" t="s">
        <v>77</v>
      </c>
      <c r="BK396" s="168">
        <f t="shared" si="49"/>
        <v>0</v>
      </c>
      <c r="BL396" s="15" t="s">
        <v>1167</v>
      </c>
      <c r="BM396" s="167" t="s">
        <v>1358</v>
      </c>
    </row>
    <row r="397" spans="1:65" s="2" customFormat="1" ht="16.5" customHeight="1">
      <c r="A397" s="32"/>
      <c r="B397" s="33"/>
      <c r="C397" s="183" t="s">
        <v>1359</v>
      </c>
      <c r="D397" s="183" t="s">
        <v>1120</v>
      </c>
      <c r="E397" s="184" t="s">
        <v>1360</v>
      </c>
      <c r="F397" s="185" t="s">
        <v>1361</v>
      </c>
      <c r="G397" s="186" t="s">
        <v>119</v>
      </c>
      <c r="H397" s="187">
        <v>1</v>
      </c>
      <c r="I397" s="188"/>
      <c r="J397" s="189">
        <f t="shared" si="40"/>
        <v>0</v>
      </c>
      <c r="K397" s="185" t="s">
        <v>120</v>
      </c>
      <c r="L397" s="37"/>
      <c r="M397" s="190" t="s">
        <v>19</v>
      </c>
      <c r="N397" s="191" t="s">
        <v>41</v>
      </c>
      <c r="O397" s="62"/>
      <c r="P397" s="165">
        <f t="shared" si="41"/>
        <v>0</v>
      </c>
      <c r="Q397" s="165">
        <v>0</v>
      </c>
      <c r="R397" s="165">
        <f t="shared" si="42"/>
        <v>0</v>
      </c>
      <c r="S397" s="165">
        <v>0</v>
      </c>
      <c r="T397" s="166">
        <f t="shared" si="43"/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67" t="s">
        <v>1167</v>
      </c>
      <c r="AT397" s="167" t="s">
        <v>1120</v>
      </c>
      <c r="AU397" s="167" t="s">
        <v>77</v>
      </c>
      <c r="AY397" s="15" t="s">
        <v>121</v>
      </c>
      <c r="BE397" s="168">
        <f t="shared" si="44"/>
        <v>0</v>
      </c>
      <c r="BF397" s="168">
        <f t="shared" si="45"/>
        <v>0</v>
      </c>
      <c r="BG397" s="168">
        <f t="shared" si="46"/>
        <v>0</v>
      </c>
      <c r="BH397" s="168">
        <f t="shared" si="47"/>
        <v>0</v>
      </c>
      <c r="BI397" s="168">
        <f t="shared" si="48"/>
        <v>0</v>
      </c>
      <c r="BJ397" s="15" t="s">
        <v>77</v>
      </c>
      <c r="BK397" s="168">
        <f t="shared" si="49"/>
        <v>0</v>
      </c>
      <c r="BL397" s="15" t="s">
        <v>1167</v>
      </c>
      <c r="BM397" s="167" t="s">
        <v>1362</v>
      </c>
    </row>
    <row r="398" spans="1:65" s="2" customFormat="1" ht="16.5" customHeight="1">
      <c r="A398" s="32"/>
      <c r="B398" s="33"/>
      <c r="C398" s="183" t="s">
        <v>1363</v>
      </c>
      <c r="D398" s="183" t="s">
        <v>1120</v>
      </c>
      <c r="E398" s="184" t="s">
        <v>1364</v>
      </c>
      <c r="F398" s="185" t="s">
        <v>1365</v>
      </c>
      <c r="G398" s="186" t="s">
        <v>119</v>
      </c>
      <c r="H398" s="187">
        <v>1</v>
      </c>
      <c r="I398" s="188"/>
      <c r="J398" s="189">
        <f t="shared" si="40"/>
        <v>0</v>
      </c>
      <c r="K398" s="185" t="s">
        <v>120</v>
      </c>
      <c r="L398" s="37"/>
      <c r="M398" s="190" t="s">
        <v>19</v>
      </c>
      <c r="N398" s="191" t="s">
        <v>41</v>
      </c>
      <c r="O398" s="62"/>
      <c r="P398" s="165">
        <f t="shared" si="41"/>
        <v>0</v>
      </c>
      <c r="Q398" s="165">
        <v>0</v>
      </c>
      <c r="R398" s="165">
        <f t="shared" si="42"/>
        <v>0</v>
      </c>
      <c r="S398" s="165">
        <v>0</v>
      </c>
      <c r="T398" s="166">
        <f t="shared" si="43"/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67" t="s">
        <v>1167</v>
      </c>
      <c r="AT398" s="167" t="s">
        <v>1120</v>
      </c>
      <c r="AU398" s="167" t="s">
        <v>77</v>
      </c>
      <c r="AY398" s="15" t="s">
        <v>121</v>
      </c>
      <c r="BE398" s="168">
        <f t="shared" si="44"/>
        <v>0</v>
      </c>
      <c r="BF398" s="168">
        <f t="shared" si="45"/>
        <v>0</v>
      </c>
      <c r="BG398" s="168">
        <f t="shared" si="46"/>
        <v>0</v>
      </c>
      <c r="BH398" s="168">
        <f t="shared" si="47"/>
        <v>0</v>
      </c>
      <c r="BI398" s="168">
        <f t="shared" si="48"/>
        <v>0</v>
      </c>
      <c r="BJ398" s="15" t="s">
        <v>77</v>
      </c>
      <c r="BK398" s="168">
        <f t="shared" si="49"/>
        <v>0</v>
      </c>
      <c r="BL398" s="15" t="s">
        <v>1167</v>
      </c>
      <c r="BM398" s="167" t="s">
        <v>1366</v>
      </c>
    </row>
    <row r="399" spans="1:65" s="2" customFormat="1" ht="33" customHeight="1">
      <c r="A399" s="32"/>
      <c r="B399" s="33"/>
      <c r="C399" s="183" t="s">
        <v>1367</v>
      </c>
      <c r="D399" s="183" t="s">
        <v>1120</v>
      </c>
      <c r="E399" s="184" t="s">
        <v>1368</v>
      </c>
      <c r="F399" s="185" t="s">
        <v>1369</v>
      </c>
      <c r="G399" s="186" t="s">
        <v>659</v>
      </c>
      <c r="H399" s="187">
        <v>1</v>
      </c>
      <c r="I399" s="188"/>
      <c r="J399" s="189">
        <f t="shared" si="40"/>
        <v>0</v>
      </c>
      <c r="K399" s="185" t="s">
        <v>120</v>
      </c>
      <c r="L399" s="37"/>
      <c r="M399" s="190" t="s">
        <v>19</v>
      </c>
      <c r="N399" s="191" t="s">
        <v>41</v>
      </c>
      <c r="O399" s="62"/>
      <c r="P399" s="165">
        <f t="shared" si="41"/>
        <v>0</v>
      </c>
      <c r="Q399" s="165">
        <v>0</v>
      </c>
      <c r="R399" s="165">
        <f t="shared" si="42"/>
        <v>0</v>
      </c>
      <c r="S399" s="165">
        <v>0</v>
      </c>
      <c r="T399" s="166">
        <f t="shared" si="43"/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67" t="s">
        <v>1167</v>
      </c>
      <c r="AT399" s="167" t="s">
        <v>1120</v>
      </c>
      <c r="AU399" s="167" t="s">
        <v>77</v>
      </c>
      <c r="AY399" s="15" t="s">
        <v>121</v>
      </c>
      <c r="BE399" s="168">
        <f t="shared" si="44"/>
        <v>0</v>
      </c>
      <c r="BF399" s="168">
        <f t="shared" si="45"/>
        <v>0</v>
      </c>
      <c r="BG399" s="168">
        <f t="shared" si="46"/>
        <v>0</v>
      </c>
      <c r="BH399" s="168">
        <f t="shared" si="47"/>
        <v>0</v>
      </c>
      <c r="BI399" s="168">
        <f t="shared" si="48"/>
        <v>0</v>
      </c>
      <c r="BJ399" s="15" t="s">
        <v>77</v>
      </c>
      <c r="BK399" s="168">
        <f t="shared" si="49"/>
        <v>0</v>
      </c>
      <c r="BL399" s="15" t="s">
        <v>1167</v>
      </c>
      <c r="BM399" s="167" t="s">
        <v>1370</v>
      </c>
    </row>
    <row r="400" spans="1:65" s="2" customFormat="1" ht="33" customHeight="1">
      <c r="A400" s="32"/>
      <c r="B400" s="33"/>
      <c r="C400" s="183" t="s">
        <v>1371</v>
      </c>
      <c r="D400" s="183" t="s">
        <v>1120</v>
      </c>
      <c r="E400" s="184" t="s">
        <v>1372</v>
      </c>
      <c r="F400" s="185" t="s">
        <v>1373</v>
      </c>
      <c r="G400" s="186" t="s">
        <v>659</v>
      </c>
      <c r="H400" s="187">
        <v>1</v>
      </c>
      <c r="I400" s="188"/>
      <c r="J400" s="189">
        <f t="shared" si="40"/>
        <v>0</v>
      </c>
      <c r="K400" s="185" t="s">
        <v>120</v>
      </c>
      <c r="L400" s="37"/>
      <c r="M400" s="190" t="s">
        <v>19</v>
      </c>
      <c r="N400" s="191" t="s">
        <v>41</v>
      </c>
      <c r="O400" s="62"/>
      <c r="P400" s="165">
        <f t="shared" si="41"/>
        <v>0</v>
      </c>
      <c r="Q400" s="165">
        <v>0</v>
      </c>
      <c r="R400" s="165">
        <f t="shared" si="42"/>
        <v>0</v>
      </c>
      <c r="S400" s="165">
        <v>0</v>
      </c>
      <c r="T400" s="166">
        <f t="shared" si="43"/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67" t="s">
        <v>1167</v>
      </c>
      <c r="AT400" s="167" t="s">
        <v>1120</v>
      </c>
      <c r="AU400" s="167" t="s">
        <v>77</v>
      </c>
      <c r="AY400" s="15" t="s">
        <v>121</v>
      </c>
      <c r="BE400" s="168">
        <f t="shared" si="44"/>
        <v>0</v>
      </c>
      <c r="BF400" s="168">
        <f t="shared" si="45"/>
        <v>0</v>
      </c>
      <c r="BG400" s="168">
        <f t="shared" si="46"/>
        <v>0</v>
      </c>
      <c r="BH400" s="168">
        <f t="shared" si="47"/>
        <v>0</v>
      </c>
      <c r="BI400" s="168">
        <f t="shared" si="48"/>
        <v>0</v>
      </c>
      <c r="BJ400" s="15" t="s">
        <v>77</v>
      </c>
      <c r="BK400" s="168">
        <f t="shared" si="49"/>
        <v>0</v>
      </c>
      <c r="BL400" s="15" t="s">
        <v>1167</v>
      </c>
      <c r="BM400" s="167" t="s">
        <v>1374</v>
      </c>
    </row>
    <row r="401" spans="1:65" s="2" customFormat="1" ht="24.2" customHeight="1">
      <c r="A401" s="32"/>
      <c r="B401" s="33"/>
      <c r="C401" s="183" t="s">
        <v>1375</v>
      </c>
      <c r="D401" s="183" t="s">
        <v>1120</v>
      </c>
      <c r="E401" s="184" t="s">
        <v>1376</v>
      </c>
      <c r="F401" s="185" t="s">
        <v>1377</v>
      </c>
      <c r="G401" s="186" t="s">
        <v>119</v>
      </c>
      <c r="H401" s="187">
        <v>1</v>
      </c>
      <c r="I401" s="188"/>
      <c r="J401" s="189">
        <f t="shared" si="40"/>
        <v>0</v>
      </c>
      <c r="K401" s="185" t="s">
        <v>120</v>
      </c>
      <c r="L401" s="37"/>
      <c r="M401" s="190" t="s">
        <v>19</v>
      </c>
      <c r="N401" s="191" t="s">
        <v>41</v>
      </c>
      <c r="O401" s="62"/>
      <c r="P401" s="165">
        <f t="shared" si="41"/>
        <v>0</v>
      </c>
      <c r="Q401" s="165">
        <v>0</v>
      </c>
      <c r="R401" s="165">
        <f t="shared" si="42"/>
        <v>0</v>
      </c>
      <c r="S401" s="165">
        <v>0</v>
      </c>
      <c r="T401" s="166">
        <f t="shared" si="43"/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67" t="s">
        <v>1167</v>
      </c>
      <c r="AT401" s="167" t="s">
        <v>1120</v>
      </c>
      <c r="AU401" s="167" t="s">
        <v>77</v>
      </c>
      <c r="AY401" s="15" t="s">
        <v>121</v>
      </c>
      <c r="BE401" s="168">
        <f t="shared" si="44"/>
        <v>0</v>
      </c>
      <c r="BF401" s="168">
        <f t="shared" si="45"/>
        <v>0</v>
      </c>
      <c r="BG401" s="168">
        <f t="shared" si="46"/>
        <v>0</v>
      </c>
      <c r="BH401" s="168">
        <f t="shared" si="47"/>
        <v>0</v>
      </c>
      <c r="BI401" s="168">
        <f t="shared" si="48"/>
        <v>0</v>
      </c>
      <c r="BJ401" s="15" t="s">
        <v>77</v>
      </c>
      <c r="BK401" s="168">
        <f t="shared" si="49"/>
        <v>0</v>
      </c>
      <c r="BL401" s="15" t="s">
        <v>1167</v>
      </c>
      <c r="BM401" s="167" t="s">
        <v>1378</v>
      </c>
    </row>
    <row r="402" spans="1:65" s="2" customFormat="1" ht="24.2" customHeight="1">
      <c r="A402" s="32"/>
      <c r="B402" s="33"/>
      <c r="C402" s="183" t="s">
        <v>1379</v>
      </c>
      <c r="D402" s="183" t="s">
        <v>1120</v>
      </c>
      <c r="E402" s="184" t="s">
        <v>1380</v>
      </c>
      <c r="F402" s="185" t="s">
        <v>1381</v>
      </c>
      <c r="G402" s="186" t="s">
        <v>119</v>
      </c>
      <c r="H402" s="187">
        <v>1</v>
      </c>
      <c r="I402" s="188"/>
      <c r="J402" s="189">
        <f t="shared" ref="J402:J465" si="50">ROUND(I402*H402,2)</f>
        <v>0</v>
      </c>
      <c r="K402" s="185" t="s">
        <v>120</v>
      </c>
      <c r="L402" s="37"/>
      <c r="M402" s="190" t="s">
        <v>19</v>
      </c>
      <c r="N402" s="191" t="s">
        <v>41</v>
      </c>
      <c r="O402" s="62"/>
      <c r="P402" s="165">
        <f t="shared" ref="P402:P465" si="51">O402*H402</f>
        <v>0</v>
      </c>
      <c r="Q402" s="165">
        <v>0</v>
      </c>
      <c r="R402" s="165">
        <f t="shared" ref="R402:R465" si="52">Q402*H402</f>
        <v>0</v>
      </c>
      <c r="S402" s="165">
        <v>0</v>
      </c>
      <c r="T402" s="166">
        <f t="shared" ref="T402:T465" si="53"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67" t="s">
        <v>1167</v>
      </c>
      <c r="AT402" s="167" t="s">
        <v>1120</v>
      </c>
      <c r="AU402" s="167" t="s">
        <v>77</v>
      </c>
      <c r="AY402" s="15" t="s">
        <v>121</v>
      </c>
      <c r="BE402" s="168">
        <f t="shared" ref="BE402:BE465" si="54">IF(N402="základní",J402,0)</f>
        <v>0</v>
      </c>
      <c r="BF402" s="168">
        <f t="shared" ref="BF402:BF465" si="55">IF(N402="snížená",J402,0)</f>
        <v>0</v>
      </c>
      <c r="BG402" s="168">
        <f t="shared" ref="BG402:BG465" si="56">IF(N402="zákl. přenesená",J402,0)</f>
        <v>0</v>
      </c>
      <c r="BH402" s="168">
        <f t="shared" ref="BH402:BH465" si="57">IF(N402="sníž. přenesená",J402,0)</f>
        <v>0</v>
      </c>
      <c r="BI402" s="168">
        <f t="shared" ref="BI402:BI465" si="58">IF(N402="nulová",J402,0)</f>
        <v>0</v>
      </c>
      <c r="BJ402" s="15" t="s">
        <v>77</v>
      </c>
      <c r="BK402" s="168">
        <f t="shared" ref="BK402:BK465" si="59">ROUND(I402*H402,2)</f>
        <v>0</v>
      </c>
      <c r="BL402" s="15" t="s">
        <v>1167</v>
      </c>
      <c r="BM402" s="167" t="s">
        <v>1382</v>
      </c>
    </row>
    <row r="403" spans="1:65" s="2" customFormat="1" ht="44.25" customHeight="1">
      <c r="A403" s="32"/>
      <c r="B403" s="33"/>
      <c r="C403" s="183" t="s">
        <v>1383</v>
      </c>
      <c r="D403" s="183" t="s">
        <v>1120</v>
      </c>
      <c r="E403" s="184" t="s">
        <v>1384</v>
      </c>
      <c r="F403" s="185" t="s">
        <v>1385</v>
      </c>
      <c r="G403" s="186" t="s">
        <v>119</v>
      </c>
      <c r="H403" s="187">
        <v>1</v>
      </c>
      <c r="I403" s="188"/>
      <c r="J403" s="189">
        <f t="shared" si="50"/>
        <v>0</v>
      </c>
      <c r="K403" s="185" t="s">
        <v>120</v>
      </c>
      <c r="L403" s="37"/>
      <c r="M403" s="190" t="s">
        <v>19</v>
      </c>
      <c r="N403" s="191" t="s">
        <v>41</v>
      </c>
      <c r="O403" s="62"/>
      <c r="P403" s="165">
        <f t="shared" si="51"/>
        <v>0</v>
      </c>
      <c r="Q403" s="165">
        <v>0</v>
      </c>
      <c r="R403" s="165">
        <f t="shared" si="52"/>
        <v>0</v>
      </c>
      <c r="S403" s="165">
        <v>0</v>
      </c>
      <c r="T403" s="166">
        <f t="shared" si="53"/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67" t="s">
        <v>77</v>
      </c>
      <c r="AT403" s="167" t="s">
        <v>1120</v>
      </c>
      <c r="AU403" s="167" t="s">
        <v>77</v>
      </c>
      <c r="AY403" s="15" t="s">
        <v>121</v>
      </c>
      <c r="BE403" s="168">
        <f t="shared" si="54"/>
        <v>0</v>
      </c>
      <c r="BF403" s="168">
        <f t="shared" si="55"/>
        <v>0</v>
      </c>
      <c r="BG403" s="168">
        <f t="shared" si="56"/>
        <v>0</v>
      </c>
      <c r="BH403" s="168">
        <f t="shared" si="57"/>
        <v>0</v>
      </c>
      <c r="BI403" s="168">
        <f t="shared" si="58"/>
        <v>0</v>
      </c>
      <c r="BJ403" s="15" t="s">
        <v>77</v>
      </c>
      <c r="BK403" s="168">
        <f t="shared" si="59"/>
        <v>0</v>
      </c>
      <c r="BL403" s="15" t="s">
        <v>77</v>
      </c>
      <c r="BM403" s="167" t="s">
        <v>1386</v>
      </c>
    </row>
    <row r="404" spans="1:65" s="2" customFormat="1" ht="44.25" customHeight="1">
      <c r="A404" s="32"/>
      <c r="B404" s="33"/>
      <c r="C404" s="183" t="s">
        <v>1387</v>
      </c>
      <c r="D404" s="183" t="s">
        <v>1120</v>
      </c>
      <c r="E404" s="184" t="s">
        <v>1388</v>
      </c>
      <c r="F404" s="185" t="s">
        <v>1389</v>
      </c>
      <c r="G404" s="186" t="s">
        <v>119</v>
      </c>
      <c r="H404" s="187">
        <v>1</v>
      </c>
      <c r="I404" s="188"/>
      <c r="J404" s="189">
        <f t="shared" si="50"/>
        <v>0</v>
      </c>
      <c r="K404" s="185" t="s">
        <v>120</v>
      </c>
      <c r="L404" s="37"/>
      <c r="M404" s="190" t="s">
        <v>19</v>
      </c>
      <c r="N404" s="191" t="s">
        <v>41</v>
      </c>
      <c r="O404" s="62"/>
      <c r="P404" s="165">
        <f t="shared" si="51"/>
        <v>0</v>
      </c>
      <c r="Q404" s="165">
        <v>0</v>
      </c>
      <c r="R404" s="165">
        <f t="shared" si="52"/>
        <v>0</v>
      </c>
      <c r="S404" s="165">
        <v>0</v>
      </c>
      <c r="T404" s="166">
        <f t="shared" si="53"/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67" t="s">
        <v>77</v>
      </c>
      <c r="AT404" s="167" t="s">
        <v>1120</v>
      </c>
      <c r="AU404" s="167" t="s">
        <v>77</v>
      </c>
      <c r="AY404" s="15" t="s">
        <v>121</v>
      </c>
      <c r="BE404" s="168">
        <f t="shared" si="54"/>
        <v>0</v>
      </c>
      <c r="BF404" s="168">
        <f t="shared" si="55"/>
        <v>0</v>
      </c>
      <c r="BG404" s="168">
        <f t="shared" si="56"/>
        <v>0</v>
      </c>
      <c r="BH404" s="168">
        <f t="shared" si="57"/>
        <v>0</v>
      </c>
      <c r="BI404" s="168">
        <f t="shared" si="58"/>
        <v>0</v>
      </c>
      <c r="BJ404" s="15" t="s">
        <v>77</v>
      </c>
      <c r="BK404" s="168">
        <f t="shared" si="59"/>
        <v>0</v>
      </c>
      <c r="BL404" s="15" t="s">
        <v>77</v>
      </c>
      <c r="BM404" s="167" t="s">
        <v>1390</v>
      </c>
    </row>
    <row r="405" spans="1:65" s="2" customFormat="1" ht="16.5" customHeight="1">
      <c r="A405" s="32"/>
      <c r="B405" s="33"/>
      <c r="C405" s="183" t="s">
        <v>1391</v>
      </c>
      <c r="D405" s="183" t="s">
        <v>1120</v>
      </c>
      <c r="E405" s="184" t="s">
        <v>1392</v>
      </c>
      <c r="F405" s="185" t="s">
        <v>1393</v>
      </c>
      <c r="G405" s="186" t="s">
        <v>119</v>
      </c>
      <c r="H405" s="187">
        <v>1</v>
      </c>
      <c r="I405" s="188"/>
      <c r="J405" s="189">
        <f t="shared" si="50"/>
        <v>0</v>
      </c>
      <c r="K405" s="185" t="s">
        <v>120</v>
      </c>
      <c r="L405" s="37"/>
      <c r="M405" s="190" t="s">
        <v>19</v>
      </c>
      <c r="N405" s="191" t="s">
        <v>41</v>
      </c>
      <c r="O405" s="62"/>
      <c r="P405" s="165">
        <f t="shared" si="51"/>
        <v>0</v>
      </c>
      <c r="Q405" s="165">
        <v>0</v>
      </c>
      <c r="R405" s="165">
        <f t="shared" si="52"/>
        <v>0</v>
      </c>
      <c r="S405" s="165">
        <v>0</v>
      </c>
      <c r="T405" s="166">
        <f t="shared" si="53"/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67" t="s">
        <v>1167</v>
      </c>
      <c r="AT405" s="167" t="s">
        <v>1120</v>
      </c>
      <c r="AU405" s="167" t="s">
        <v>77</v>
      </c>
      <c r="AY405" s="15" t="s">
        <v>121</v>
      </c>
      <c r="BE405" s="168">
        <f t="shared" si="54"/>
        <v>0</v>
      </c>
      <c r="BF405" s="168">
        <f t="shared" si="55"/>
        <v>0</v>
      </c>
      <c r="BG405" s="168">
        <f t="shared" si="56"/>
        <v>0</v>
      </c>
      <c r="BH405" s="168">
        <f t="shared" si="57"/>
        <v>0</v>
      </c>
      <c r="BI405" s="168">
        <f t="shared" si="58"/>
        <v>0</v>
      </c>
      <c r="BJ405" s="15" t="s">
        <v>77</v>
      </c>
      <c r="BK405" s="168">
        <f t="shared" si="59"/>
        <v>0</v>
      </c>
      <c r="BL405" s="15" t="s">
        <v>1167</v>
      </c>
      <c r="BM405" s="167" t="s">
        <v>1394</v>
      </c>
    </row>
    <row r="406" spans="1:65" s="2" customFormat="1" ht="37.9" customHeight="1">
      <c r="A406" s="32"/>
      <c r="B406" s="33"/>
      <c r="C406" s="183" t="s">
        <v>1395</v>
      </c>
      <c r="D406" s="183" t="s">
        <v>1120</v>
      </c>
      <c r="E406" s="184" t="s">
        <v>1396</v>
      </c>
      <c r="F406" s="185" t="s">
        <v>1397</v>
      </c>
      <c r="G406" s="186" t="s">
        <v>119</v>
      </c>
      <c r="H406" s="187">
        <v>1</v>
      </c>
      <c r="I406" s="188"/>
      <c r="J406" s="189">
        <f t="shared" si="50"/>
        <v>0</v>
      </c>
      <c r="K406" s="185" t="s">
        <v>120</v>
      </c>
      <c r="L406" s="37"/>
      <c r="M406" s="190" t="s">
        <v>19</v>
      </c>
      <c r="N406" s="191" t="s">
        <v>41</v>
      </c>
      <c r="O406" s="62"/>
      <c r="P406" s="165">
        <f t="shared" si="51"/>
        <v>0</v>
      </c>
      <c r="Q406" s="165">
        <v>0</v>
      </c>
      <c r="R406" s="165">
        <f t="shared" si="52"/>
        <v>0</v>
      </c>
      <c r="S406" s="165">
        <v>0</v>
      </c>
      <c r="T406" s="166">
        <f t="shared" si="53"/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67" t="s">
        <v>1167</v>
      </c>
      <c r="AT406" s="167" t="s">
        <v>1120</v>
      </c>
      <c r="AU406" s="167" t="s">
        <v>77</v>
      </c>
      <c r="AY406" s="15" t="s">
        <v>121</v>
      </c>
      <c r="BE406" s="168">
        <f t="shared" si="54"/>
        <v>0</v>
      </c>
      <c r="BF406" s="168">
        <f t="shared" si="55"/>
        <v>0</v>
      </c>
      <c r="BG406" s="168">
        <f t="shared" si="56"/>
        <v>0</v>
      </c>
      <c r="BH406" s="168">
        <f t="shared" si="57"/>
        <v>0</v>
      </c>
      <c r="BI406" s="168">
        <f t="shared" si="58"/>
        <v>0</v>
      </c>
      <c r="BJ406" s="15" t="s">
        <v>77</v>
      </c>
      <c r="BK406" s="168">
        <f t="shared" si="59"/>
        <v>0</v>
      </c>
      <c r="BL406" s="15" t="s">
        <v>1167</v>
      </c>
      <c r="BM406" s="167" t="s">
        <v>1398</v>
      </c>
    </row>
    <row r="407" spans="1:65" s="2" customFormat="1" ht="37.9" customHeight="1">
      <c r="A407" s="32"/>
      <c r="B407" s="33"/>
      <c r="C407" s="183" t="s">
        <v>1399</v>
      </c>
      <c r="D407" s="183" t="s">
        <v>1120</v>
      </c>
      <c r="E407" s="184" t="s">
        <v>1400</v>
      </c>
      <c r="F407" s="185" t="s">
        <v>1401</v>
      </c>
      <c r="G407" s="186" t="s">
        <v>659</v>
      </c>
      <c r="H407" s="187">
        <v>1</v>
      </c>
      <c r="I407" s="188"/>
      <c r="J407" s="189">
        <f t="shared" si="50"/>
        <v>0</v>
      </c>
      <c r="K407" s="185" t="s">
        <v>120</v>
      </c>
      <c r="L407" s="37"/>
      <c r="M407" s="190" t="s">
        <v>19</v>
      </c>
      <c r="N407" s="191" t="s">
        <v>41</v>
      </c>
      <c r="O407" s="62"/>
      <c r="P407" s="165">
        <f t="shared" si="51"/>
        <v>0</v>
      </c>
      <c r="Q407" s="165">
        <v>0</v>
      </c>
      <c r="R407" s="165">
        <f t="shared" si="52"/>
        <v>0</v>
      </c>
      <c r="S407" s="165">
        <v>0</v>
      </c>
      <c r="T407" s="166">
        <f t="shared" si="53"/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67" t="s">
        <v>1167</v>
      </c>
      <c r="AT407" s="167" t="s">
        <v>1120</v>
      </c>
      <c r="AU407" s="167" t="s">
        <v>77</v>
      </c>
      <c r="AY407" s="15" t="s">
        <v>121</v>
      </c>
      <c r="BE407" s="168">
        <f t="shared" si="54"/>
        <v>0</v>
      </c>
      <c r="BF407" s="168">
        <f t="shared" si="55"/>
        <v>0</v>
      </c>
      <c r="BG407" s="168">
        <f t="shared" si="56"/>
        <v>0</v>
      </c>
      <c r="BH407" s="168">
        <f t="shared" si="57"/>
        <v>0</v>
      </c>
      <c r="BI407" s="168">
        <f t="shared" si="58"/>
        <v>0</v>
      </c>
      <c r="BJ407" s="15" t="s">
        <v>77</v>
      </c>
      <c r="BK407" s="168">
        <f t="shared" si="59"/>
        <v>0</v>
      </c>
      <c r="BL407" s="15" t="s">
        <v>1167</v>
      </c>
      <c r="BM407" s="167" t="s">
        <v>1402</v>
      </c>
    </row>
    <row r="408" spans="1:65" s="2" customFormat="1" ht="16.5" customHeight="1">
      <c r="A408" s="32"/>
      <c r="B408" s="33"/>
      <c r="C408" s="183" t="s">
        <v>1403</v>
      </c>
      <c r="D408" s="183" t="s">
        <v>1120</v>
      </c>
      <c r="E408" s="184" t="s">
        <v>1404</v>
      </c>
      <c r="F408" s="185" t="s">
        <v>1405</v>
      </c>
      <c r="G408" s="186" t="s">
        <v>119</v>
      </c>
      <c r="H408" s="187">
        <v>1</v>
      </c>
      <c r="I408" s="188"/>
      <c r="J408" s="189">
        <f t="shared" si="50"/>
        <v>0</v>
      </c>
      <c r="K408" s="185" t="s">
        <v>120</v>
      </c>
      <c r="L408" s="37"/>
      <c r="M408" s="190" t="s">
        <v>19</v>
      </c>
      <c r="N408" s="191" t="s">
        <v>41</v>
      </c>
      <c r="O408" s="62"/>
      <c r="P408" s="165">
        <f t="shared" si="51"/>
        <v>0</v>
      </c>
      <c r="Q408" s="165">
        <v>0</v>
      </c>
      <c r="R408" s="165">
        <f t="shared" si="52"/>
        <v>0</v>
      </c>
      <c r="S408" s="165">
        <v>0</v>
      </c>
      <c r="T408" s="166">
        <f t="shared" si="53"/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67" t="s">
        <v>1167</v>
      </c>
      <c r="AT408" s="167" t="s">
        <v>1120</v>
      </c>
      <c r="AU408" s="167" t="s">
        <v>77</v>
      </c>
      <c r="AY408" s="15" t="s">
        <v>121</v>
      </c>
      <c r="BE408" s="168">
        <f t="shared" si="54"/>
        <v>0</v>
      </c>
      <c r="BF408" s="168">
        <f t="shared" si="55"/>
        <v>0</v>
      </c>
      <c r="BG408" s="168">
        <f t="shared" si="56"/>
        <v>0</v>
      </c>
      <c r="BH408" s="168">
        <f t="shared" si="57"/>
        <v>0</v>
      </c>
      <c r="BI408" s="168">
        <f t="shared" si="58"/>
        <v>0</v>
      </c>
      <c r="BJ408" s="15" t="s">
        <v>77</v>
      </c>
      <c r="BK408" s="168">
        <f t="shared" si="59"/>
        <v>0</v>
      </c>
      <c r="BL408" s="15" t="s">
        <v>1167</v>
      </c>
      <c r="BM408" s="167" t="s">
        <v>1406</v>
      </c>
    </row>
    <row r="409" spans="1:65" s="2" customFormat="1" ht="16.5" customHeight="1">
      <c r="A409" s="32"/>
      <c r="B409" s="33"/>
      <c r="C409" s="183" t="s">
        <v>1407</v>
      </c>
      <c r="D409" s="183" t="s">
        <v>1120</v>
      </c>
      <c r="E409" s="184" t="s">
        <v>1408</v>
      </c>
      <c r="F409" s="185" t="s">
        <v>1409</v>
      </c>
      <c r="G409" s="186" t="s">
        <v>119</v>
      </c>
      <c r="H409" s="187">
        <v>1</v>
      </c>
      <c r="I409" s="188"/>
      <c r="J409" s="189">
        <f t="shared" si="50"/>
        <v>0</v>
      </c>
      <c r="K409" s="185" t="s">
        <v>120</v>
      </c>
      <c r="L409" s="37"/>
      <c r="M409" s="190" t="s">
        <v>19</v>
      </c>
      <c r="N409" s="191" t="s">
        <v>41</v>
      </c>
      <c r="O409" s="62"/>
      <c r="P409" s="165">
        <f t="shared" si="51"/>
        <v>0</v>
      </c>
      <c r="Q409" s="165">
        <v>0</v>
      </c>
      <c r="R409" s="165">
        <f t="shared" si="52"/>
        <v>0</v>
      </c>
      <c r="S409" s="165">
        <v>0</v>
      </c>
      <c r="T409" s="166">
        <f t="shared" si="53"/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67" t="s">
        <v>1167</v>
      </c>
      <c r="AT409" s="167" t="s">
        <v>1120</v>
      </c>
      <c r="AU409" s="167" t="s">
        <v>77</v>
      </c>
      <c r="AY409" s="15" t="s">
        <v>121</v>
      </c>
      <c r="BE409" s="168">
        <f t="shared" si="54"/>
        <v>0</v>
      </c>
      <c r="BF409" s="168">
        <f t="shared" si="55"/>
        <v>0</v>
      </c>
      <c r="BG409" s="168">
        <f t="shared" si="56"/>
        <v>0</v>
      </c>
      <c r="BH409" s="168">
        <f t="shared" si="57"/>
        <v>0</v>
      </c>
      <c r="BI409" s="168">
        <f t="shared" si="58"/>
        <v>0</v>
      </c>
      <c r="BJ409" s="15" t="s">
        <v>77</v>
      </c>
      <c r="BK409" s="168">
        <f t="shared" si="59"/>
        <v>0</v>
      </c>
      <c r="BL409" s="15" t="s">
        <v>1167</v>
      </c>
      <c r="BM409" s="167" t="s">
        <v>1410</v>
      </c>
    </row>
    <row r="410" spans="1:65" s="2" customFormat="1" ht="16.5" customHeight="1">
      <c r="A410" s="32"/>
      <c r="B410" s="33"/>
      <c r="C410" s="183" t="s">
        <v>1411</v>
      </c>
      <c r="D410" s="183" t="s">
        <v>1120</v>
      </c>
      <c r="E410" s="184" t="s">
        <v>1412</v>
      </c>
      <c r="F410" s="185" t="s">
        <v>1413</v>
      </c>
      <c r="G410" s="186" t="s">
        <v>119</v>
      </c>
      <c r="H410" s="187">
        <v>1</v>
      </c>
      <c r="I410" s="188"/>
      <c r="J410" s="189">
        <f t="shared" si="50"/>
        <v>0</v>
      </c>
      <c r="K410" s="185" t="s">
        <v>120</v>
      </c>
      <c r="L410" s="37"/>
      <c r="M410" s="190" t="s">
        <v>19</v>
      </c>
      <c r="N410" s="191" t="s">
        <v>41</v>
      </c>
      <c r="O410" s="62"/>
      <c r="P410" s="165">
        <f t="shared" si="51"/>
        <v>0</v>
      </c>
      <c r="Q410" s="165">
        <v>0</v>
      </c>
      <c r="R410" s="165">
        <f t="shared" si="52"/>
        <v>0</v>
      </c>
      <c r="S410" s="165">
        <v>0</v>
      </c>
      <c r="T410" s="166">
        <f t="shared" si="53"/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67" t="s">
        <v>1167</v>
      </c>
      <c r="AT410" s="167" t="s">
        <v>1120</v>
      </c>
      <c r="AU410" s="167" t="s">
        <v>77</v>
      </c>
      <c r="AY410" s="15" t="s">
        <v>121</v>
      </c>
      <c r="BE410" s="168">
        <f t="shared" si="54"/>
        <v>0</v>
      </c>
      <c r="BF410" s="168">
        <f t="shared" si="55"/>
        <v>0</v>
      </c>
      <c r="BG410" s="168">
        <f t="shared" si="56"/>
        <v>0</v>
      </c>
      <c r="BH410" s="168">
        <f t="shared" si="57"/>
        <v>0</v>
      </c>
      <c r="BI410" s="168">
        <f t="shared" si="58"/>
        <v>0</v>
      </c>
      <c r="BJ410" s="15" t="s">
        <v>77</v>
      </c>
      <c r="BK410" s="168">
        <f t="shared" si="59"/>
        <v>0</v>
      </c>
      <c r="BL410" s="15" t="s">
        <v>1167</v>
      </c>
      <c r="BM410" s="167" t="s">
        <v>1414</v>
      </c>
    </row>
    <row r="411" spans="1:65" s="2" customFormat="1" ht="16.5" customHeight="1">
      <c r="A411" s="32"/>
      <c r="B411" s="33"/>
      <c r="C411" s="183" t="s">
        <v>1415</v>
      </c>
      <c r="D411" s="183" t="s">
        <v>1120</v>
      </c>
      <c r="E411" s="184" t="s">
        <v>1416</v>
      </c>
      <c r="F411" s="185" t="s">
        <v>1417</v>
      </c>
      <c r="G411" s="186" t="s">
        <v>119</v>
      </c>
      <c r="H411" s="187">
        <v>1</v>
      </c>
      <c r="I411" s="188"/>
      <c r="J411" s="189">
        <f t="shared" si="50"/>
        <v>0</v>
      </c>
      <c r="K411" s="185" t="s">
        <v>120</v>
      </c>
      <c r="L411" s="37"/>
      <c r="M411" s="190" t="s">
        <v>19</v>
      </c>
      <c r="N411" s="191" t="s">
        <v>41</v>
      </c>
      <c r="O411" s="62"/>
      <c r="P411" s="165">
        <f t="shared" si="51"/>
        <v>0</v>
      </c>
      <c r="Q411" s="165">
        <v>0</v>
      </c>
      <c r="R411" s="165">
        <f t="shared" si="52"/>
        <v>0</v>
      </c>
      <c r="S411" s="165">
        <v>0</v>
      </c>
      <c r="T411" s="166">
        <f t="shared" si="53"/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67" t="s">
        <v>1167</v>
      </c>
      <c r="AT411" s="167" t="s">
        <v>1120</v>
      </c>
      <c r="AU411" s="167" t="s">
        <v>77</v>
      </c>
      <c r="AY411" s="15" t="s">
        <v>121</v>
      </c>
      <c r="BE411" s="168">
        <f t="shared" si="54"/>
        <v>0</v>
      </c>
      <c r="BF411" s="168">
        <f t="shared" si="55"/>
        <v>0</v>
      </c>
      <c r="BG411" s="168">
        <f t="shared" si="56"/>
        <v>0</v>
      </c>
      <c r="BH411" s="168">
        <f t="shared" si="57"/>
        <v>0</v>
      </c>
      <c r="BI411" s="168">
        <f t="shared" si="58"/>
        <v>0</v>
      </c>
      <c r="BJ411" s="15" t="s">
        <v>77</v>
      </c>
      <c r="BK411" s="168">
        <f t="shared" si="59"/>
        <v>0</v>
      </c>
      <c r="BL411" s="15" t="s">
        <v>1167</v>
      </c>
      <c r="BM411" s="167" t="s">
        <v>1418</v>
      </c>
    </row>
    <row r="412" spans="1:65" s="2" customFormat="1" ht="16.5" customHeight="1">
      <c r="A412" s="32"/>
      <c r="B412" s="33"/>
      <c r="C412" s="183" t="s">
        <v>1419</v>
      </c>
      <c r="D412" s="183" t="s">
        <v>1120</v>
      </c>
      <c r="E412" s="184" t="s">
        <v>1420</v>
      </c>
      <c r="F412" s="185" t="s">
        <v>1421</v>
      </c>
      <c r="G412" s="186" t="s">
        <v>119</v>
      </c>
      <c r="H412" s="187">
        <v>1</v>
      </c>
      <c r="I412" s="188"/>
      <c r="J412" s="189">
        <f t="shared" si="50"/>
        <v>0</v>
      </c>
      <c r="K412" s="185" t="s">
        <v>120</v>
      </c>
      <c r="L412" s="37"/>
      <c r="M412" s="190" t="s">
        <v>19</v>
      </c>
      <c r="N412" s="191" t="s">
        <v>41</v>
      </c>
      <c r="O412" s="62"/>
      <c r="P412" s="165">
        <f t="shared" si="51"/>
        <v>0</v>
      </c>
      <c r="Q412" s="165">
        <v>0</v>
      </c>
      <c r="R412" s="165">
        <f t="shared" si="52"/>
        <v>0</v>
      </c>
      <c r="S412" s="165">
        <v>0</v>
      </c>
      <c r="T412" s="166">
        <f t="shared" si="53"/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67" t="s">
        <v>1167</v>
      </c>
      <c r="AT412" s="167" t="s">
        <v>1120</v>
      </c>
      <c r="AU412" s="167" t="s">
        <v>77</v>
      </c>
      <c r="AY412" s="15" t="s">
        <v>121</v>
      </c>
      <c r="BE412" s="168">
        <f t="shared" si="54"/>
        <v>0</v>
      </c>
      <c r="BF412" s="168">
        <f t="shared" si="55"/>
        <v>0</v>
      </c>
      <c r="BG412" s="168">
        <f t="shared" si="56"/>
        <v>0</v>
      </c>
      <c r="BH412" s="168">
        <f t="shared" si="57"/>
        <v>0</v>
      </c>
      <c r="BI412" s="168">
        <f t="shared" si="58"/>
        <v>0</v>
      </c>
      <c r="BJ412" s="15" t="s">
        <v>77</v>
      </c>
      <c r="BK412" s="168">
        <f t="shared" si="59"/>
        <v>0</v>
      </c>
      <c r="BL412" s="15" t="s">
        <v>1167</v>
      </c>
      <c r="BM412" s="167" t="s">
        <v>1422</v>
      </c>
    </row>
    <row r="413" spans="1:65" s="2" customFormat="1" ht="16.5" customHeight="1">
      <c r="A413" s="32"/>
      <c r="B413" s="33"/>
      <c r="C413" s="183" t="s">
        <v>1423</v>
      </c>
      <c r="D413" s="183" t="s">
        <v>1120</v>
      </c>
      <c r="E413" s="184" t="s">
        <v>1424</v>
      </c>
      <c r="F413" s="185" t="s">
        <v>1425</v>
      </c>
      <c r="G413" s="186" t="s">
        <v>119</v>
      </c>
      <c r="H413" s="187">
        <v>1</v>
      </c>
      <c r="I413" s="188"/>
      <c r="J413" s="189">
        <f t="shared" si="50"/>
        <v>0</v>
      </c>
      <c r="K413" s="185" t="s">
        <v>120</v>
      </c>
      <c r="L413" s="37"/>
      <c r="M413" s="190" t="s">
        <v>19</v>
      </c>
      <c r="N413" s="191" t="s">
        <v>41</v>
      </c>
      <c r="O413" s="62"/>
      <c r="P413" s="165">
        <f t="shared" si="51"/>
        <v>0</v>
      </c>
      <c r="Q413" s="165">
        <v>0</v>
      </c>
      <c r="R413" s="165">
        <f t="shared" si="52"/>
        <v>0</v>
      </c>
      <c r="S413" s="165">
        <v>0</v>
      </c>
      <c r="T413" s="166">
        <f t="shared" si="53"/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67" t="s">
        <v>1167</v>
      </c>
      <c r="AT413" s="167" t="s">
        <v>1120</v>
      </c>
      <c r="AU413" s="167" t="s">
        <v>77</v>
      </c>
      <c r="AY413" s="15" t="s">
        <v>121</v>
      </c>
      <c r="BE413" s="168">
        <f t="shared" si="54"/>
        <v>0</v>
      </c>
      <c r="BF413" s="168">
        <f t="shared" si="55"/>
        <v>0</v>
      </c>
      <c r="BG413" s="168">
        <f t="shared" si="56"/>
        <v>0</v>
      </c>
      <c r="BH413" s="168">
        <f t="shared" si="57"/>
        <v>0</v>
      </c>
      <c r="BI413" s="168">
        <f t="shared" si="58"/>
        <v>0</v>
      </c>
      <c r="BJ413" s="15" t="s">
        <v>77</v>
      </c>
      <c r="BK413" s="168">
        <f t="shared" si="59"/>
        <v>0</v>
      </c>
      <c r="BL413" s="15" t="s">
        <v>1167</v>
      </c>
      <c r="BM413" s="167" t="s">
        <v>1426</v>
      </c>
    </row>
    <row r="414" spans="1:65" s="2" customFormat="1" ht="16.5" customHeight="1">
      <c r="A414" s="32"/>
      <c r="B414" s="33"/>
      <c r="C414" s="183" t="s">
        <v>1427</v>
      </c>
      <c r="D414" s="183" t="s">
        <v>1120</v>
      </c>
      <c r="E414" s="184" t="s">
        <v>1428</v>
      </c>
      <c r="F414" s="185" t="s">
        <v>1429</v>
      </c>
      <c r="G414" s="186" t="s">
        <v>119</v>
      </c>
      <c r="H414" s="187">
        <v>1</v>
      </c>
      <c r="I414" s="188"/>
      <c r="J414" s="189">
        <f t="shared" si="50"/>
        <v>0</v>
      </c>
      <c r="K414" s="185" t="s">
        <v>120</v>
      </c>
      <c r="L414" s="37"/>
      <c r="M414" s="190" t="s">
        <v>19</v>
      </c>
      <c r="N414" s="191" t="s">
        <v>41</v>
      </c>
      <c r="O414" s="62"/>
      <c r="P414" s="165">
        <f t="shared" si="51"/>
        <v>0</v>
      </c>
      <c r="Q414" s="165">
        <v>0</v>
      </c>
      <c r="R414" s="165">
        <f t="shared" si="52"/>
        <v>0</v>
      </c>
      <c r="S414" s="165">
        <v>0</v>
      </c>
      <c r="T414" s="166">
        <f t="shared" si="53"/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67" t="s">
        <v>1167</v>
      </c>
      <c r="AT414" s="167" t="s">
        <v>1120</v>
      </c>
      <c r="AU414" s="167" t="s">
        <v>77</v>
      </c>
      <c r="AY414" s="15" t="s">
        <v>121</v>
      </c>
      <c r="BE414" s="168">
        <f t="shared" si="54"/>
        <v>0</v>
      </c>
      <c r="BF414" s="168">
        <f t="shared" si="55"/>
        <v>0</v>
      </c>
      <c r="BG414" s="168">
        <f t="shared" si="56"/>
        <v>0</v>
      </c>
      <c r="BH414" s="168">
        <f t="shared" si="57"/>
        <v>0</v>
      </c>
      <c r="BI414" s="168">
        <f t="shared" si="58"/>
        <v>0</v>
      </c>
      <c r="BJ414" s="15" t="s">
        <v>77</v>
      </c>
      <c r="BK414" s="168">
        <f t="shared" si="59"/>
        <v>0</v>
      </c>
      <c r="BL414" s="15" t="s">
        <v>1167</v>
      </c>
      <c r="BM414" s="167" t="s">
        <v>1430</v>
      </c>
    </row>
    <row r="415" spans="1:65" s="2" customFormat="1" ht="24.2" customHeight="1">
      <c r="A415" s="32"/>
      <c r="B415" s="33"/>
      <c r="C415" s="183" t="s">
        <v>1431</v>
      </c>
      <c r="D415" s="183" t="s">
        <v>1120</v>
      </c>
      <c r="E415" s="184" t="s">
        <v>1432</v>
      </c>
      <c r="F415" s="185" t="s">
        <v>1433</v>
      </c>
      <c r="G415" s="186" t="s">
        <v>119</v>
      </c>
      <c r="H415" s="187">
        <v>1</v>
      </c>
      <c r="I415" s="188"/>
      <c r="J415" s="189">
        <f t="shared" si="50"/>
        <v>0</v>
      </c>
      <c r="K415" s="185" t="s">
        <v>120</v>
      </c>
      <c r="L415" s="37"/>
      <c r="M415" s="190" t="s">
        <v>19</v>
      </c>
      <c r="N415" s="191" t="s">
        <v>41</v>
      </c>
      <c r="O415" s="62"/>
      <c r="P415" s="165">
        <f t="shared" si="51"/>
        <v>0</v>
      </c>
      <c r="Q415" s="165">
        <v>0</v>
      </c>
      <c r="R415" s="165">
        <f t="shared" si="52"/>
        <v>0</v>
      </c>
      <c r="S415" s="165">
        <v>0</v>
      </c>
      <c r="T415" s="166">
        <f t="shared" si="53"/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67" t="s">
        <v>1167</v>
      </c>
      <c r="AT415" s="167" t="s">
        <v>1120</v>
      </c>
      <c r="AU415" s="167" t="s">
        <v>77</v>
      </c>
      <c r="AY415" s="15" t="s">
        <v>121</v>
      </c>
      <c r="BE415" s="168">
        <f t="shared" si="54"/>
        <v>0</v>
      </c>
      <c r="BF415" s="168">
        <f t="shared" si="55"/>
        <v>0</v>
      </c>
      <c r="BG415" s="168">
        <f t="shared" si="56"/>
        <v>0</v>
      </c>
      <c r="BH415" s="168">
        <f t="shared" si="57"/>
        <v>0</v>
      </c>
      <c r="BI415" s="168">
        <f t="shared" si="58"/>
        <v>0</v>
      </c>
      <c r="BJ415" s="15" t="s">
        <v>77</v>
      </c>
      <c r="BK415" s="168">
        <f t="shared" si="59"/>
        <v>0</v>
      </c>
      <c r="BL415" s="15" t="s">
        <v>1167</v>
      </c>
      <c r="BM415" s="167" t="s">
        <v>1434</v>
      </c>
    </row>
    <row r="416" spans="1:65" s="2" customFormat="1" ht="24.2" customHeight="1">
      <c r="A416" s="32"/>
      <c r="B416" s="33"/>
      <c r="C416" s="183" t="s">
        <v>1435</v>
      </c>
      <c r="D416" s="183" t="s">
        <v>1120</v>
      </c>
      <c r="E416" s="184" t="s">
        <v>1436</v>
      </c>
      <c r="F416" s="185" t="s">
        <v>1437</v>
      </c>
      <c r="G416" s="186" t="s">
        <v>119</v>
      </c>
      <c r="H416" s="187">
        <v>1</v>
      </c>
      <c r="I416" s="188"/>
      <c r="J416" s="189">
        <f t="shared" si="50"/>
        <v>0</v>
      </c>
      <c r="K416" s="185" t="s">
        <v>120</v>
      </c>
      <c r="L416" s="37"/>
      <c r="M416" s="190" t="s">
        <v>19</v>
      </c>
      <c r="N416" s="191" t="s">
        <v>41</v>
      </c>
      <c r="O416" s="62"/>
      <c r="P416" s="165">
        <f t="shared" si="51"/>
        <v>0</v>
      </c>
      <c r="Q416" s="165">
        <v>0</v>
      </c>
      <c r="R416" s="165">
        <f t="shared" si="52"/>
        <v>0</v>
      </c>
      <c r="S416" s="165">
        <v>0</v>
      </c>
      <c r="T416" s="166">
        <f t="shared" si="53"/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67" t="s">
        <v>1167</v>
      </c>
      <c r="AT416" s="167" t="s">
        <v>1120</v>
      </c>
      <c r="AU416" s="167" t="s">
        <v>77</v>
      </c>
      <c r="AY416" s="15" t="s">
        <v>121</v>
      </c>
      <c r="BE416" s="168">
        <f t="shared" si="54"/>
        <v>0</v>
      </c>
      <c r="BF416" s="168">
        <f t="shared" si="55"/>
        <v>0</v>
      </c>
      <c r="BG416" s="168">
        <f t="shared" si="56"/>
        <v>0</v>
      </c>
      <c r="BH416" s="168">
        <f t="shared" si="57"/>
        <v>0</v>
      </c>
      <c r="BI416" s="168">
        <f t="shared" si="58"/>
        <v>0</v>
      </c>
      <c r="BJ416" s="15" t="s">
        <v>77</v>
      </c>
      <c r="BK416" s="168">
        <f t="shared" si="59"/>
        <v>0</v>
      </c>
      <c r="BL416" s="15" t="s">
        <v>1167</v>
      </c>
      <c r="BM416" s="167" t="s">
        <v>1438</v>
      </c>
    </row>
    <row r="417" spans="1:65" s="2" customFormat="1" ht="16.5" customHeight="1">
      <c r="A417" s="32"/>
      <c r="B417" s="33"/>
      <c r="C417" s="183" t="s">
        <v>1439</v>
      </c>
      <c r="D417" s="183" t="s">
        <v>1120</v>
      </c>
      <c r="E417" s="184" t="s">
        <v>1440</v>
      </c>
      <c r="F417" s="185" t="s">
        <v>1441</v>
      </c>
      <c r="G417" s="186" t="s">
        <v>659</v>
      </c>
      <c r="H417" s="187">
        <v>1</v>
      </c>
      <c r="I417" s="188"/>
      <c r="J417" s="189">
        <f t="shared" si="50"/>
        <v>0</v>
      </c>
      <c r="K417" s="185" t="s">
        <v>120</v>
      </c>
      <c r="L417" s="37"/>
      <c r="M417" s="190" t="s">
        <v>19</v>
      </c>
      <c r="N417" s="191" t="s">
        <v>41</v>
      </c>
      <c r="O417" s="62"/>
      <c r="P417" s="165">
        <f t="shared" si="51"/>
        <v>0</v>
      </c>
      <c r="Q417" s="165">
        <v>0</v>
      </c>
      <c r="R417" s="165">
        <f t="shared" si="52"/>
        <v>0</v>
      </c>
      <c r="S417" s="165">
        <v>0</v>
      </c>
      <c r="T417" s="166">
        <f t="shared" si="53"/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67" t="s">
        <v>1167</v>
      </c>
      <c r="AT417" s="167" t="s">
        <v>1120</v>
      </c>
      <c r="AU417" s="167" t="s">
        <v>77</v>
      </c>
      <c r="AY417" s="15" t="s">
        <v>121</v>
      </c>
      <c r="BE417" s="168">
        <f t="shared" si="54"/>
        <v>0</v>
      </c>
      <c r="BF417" s="168">
        <f t="shared" si="55"/>
        <v>0</v>
      </c>
      <c r="BG417" s="168">
        <f t="shared" si="56"/>
        <v>0</v>
      </c>
      <c r="BH417" s="168">
        <f t="shared" si="57"/>
        <v>0</v>
      </c>
      <c r="BI417" s="168">
        <f t="shared" si="58"/>
        <v>0</v>
      </c>
      <c r="BJ417" s="15" t="s">
        <v>77</v>
      </c>
      <c r="BK417" s="168">
        <f t="shared" si="59"/>
        <v>0</v>
      </c>
      <c r="BL417" s="15" t="s">
        <v>1167</v>
      </c>
      <c r="BM417" s="167" t="s">
        <v>1442</v>
      </c>
    </row>
    <row r="418" spans="1:65" s="2" customFormat="1" ht="16.5" customHeight="1">
      <c r="A418" s="32"/>
      <c r="B418" s="33"/>
      <c r="C418" s="183" t="s">
        <v>1443</v>
      </c>
      <c r="D418" s="183" t="s">
        <v>1120</v>
      </c>
      <c r="E418" s="184" t="s">
        <v>1444</v>
      </c>
      <c r="F418" s="185" t="s">
        <v>1445</v>
      </c>
      <c r="G418" s="186" t="s">
        <v>659</v>
      </c>
      <c r="H418" s="187">
        <v>1</v>
      </c>
      <c r="I418" s="188"/>
      <c r="J418" s="189">
        <f t="shared" si="50"/>
        <v>0</v>
      </c>
      <c r="K418" s="185" t="s">
        <v>120</v>
      </c>
      <c r="L418" s="37"/>
      <c r="M418" s="190" t="s">
        <v>19</v>
      </c>
      <c r="N418" s="191" t="s">
        <v>41</v>
      </c>
      <c r="O418" s="62"/>
      <c r="P418" s="165">
        <f t="shared" si="51"/>
        <v>0</v>
      </c>
      <c r="Q418" s="165">
        <v>0</v>
      </c>
      <c r="R418" s="165">
        <f t="shared" si="52"/>
        <v>0</v>
      </c>
      <c r="S418" s="165">
        <v>0</v>
      </c>
      <c r="T418" s="166">
        <f t="shared" si="53"/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67" t="s">
        <v>1167</v>
      </c>
      <c r="AT418" s="167" t="s">
        <v>1120</v>
      </c>
      <c r="AU418" s="167" t="s">
        <v>77</v>
      </c>
      <c r="AY418" s="15" t="s">
        <v>121</v>
      </c>
      <c r="BE418" s="168">
        <f t="shared" si="54"/>
        <v>0</v>
      </c>
      <c r="BF418" s="168">
        <f t="shared" si="55"/>
        <v>0</v>
      </c>
      <c r="BG418" s="168">
        <f t="shared" si="56"/>
        <v>0</v>
      </c>
      <c r="BH418" s="168">
        <f t="shared" si="57"/>
        <v>0</v>
      </c>
      <c r="BI418" s="168">
        <f t="shared" si="58"/>
        <v>0</v>
      </c>
      <c r="BJ418" s="15" t="s">
        <v>77</v>
      </c>
      <c r="BK418" s="168">
        <f t="shared" si="59"/>
        <v>0</v>
      </c>
      <c r="BL418" s="15" t="s">
        <v>1167</v>
      </c>
      <c r="BM418" s="167" t="s">
        <v>1446</v>
      </c>
    </row>
    <row r="419" spans="1:65" s="2" customFormat="1" ht="16.5" customHeight="1">
      <c r="A419" s="32"/>
      <c r="B419" s="33"/>
      <c r="C419" s="183" t="s">
        <v>1447</v>
      </c>
      <c r="D419" s="183" t="s">
        <v>1120</v>
      </c>
      <c r="E419" s="184" t="s">
        <v>1448</v>
      </c>
      <c r="F419" s="185" t="s">
        <v>1449</v>
      </c>
      <c r="G419" s="186" t="s">
        <v>659</v>
      </c>
      <c r="H419" s="187">
        <v>1</v>
      </c>
      <c r="I419" s="188"/>
      <c r="J419" s="189">
        <f t="shared" si="50"/>
        <v>0</v>
      </c>
      <c r="K419" s="185" t="s">
        <v>120</v>
      </c>
      <c r="L419" s="37"/>
      <c r="M419" s="190" t="s">
        <v>19</v>
      </c>
      <c r="N419" s="191" t="s">
        <v>41</v>
      </c>
      <c r="O419" s="62"/>
      <c r="P419" s="165">
        <f t="shared" si="51"/>
        <v>0</v>
      </c>
      <c r="Q419" s="165">
        <v>0</v>
      </c>
      <c r="R419" s="165">
        <f t="shared" si="52"/>
        <v>0</v>
      </c>
      <c r="S419" s="165">
        <v>0</v>
      </c>
      <c r="T419" s="166">
        <f t="shared" si="53"/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67" t="s">
        <v>1167</v>
      </c>
      <c r="AT419" s="167" t="s">
        <v>1120</v>
      </c>
      <c r="AU419" s="167" t="s">
        <v>77</v>
      </c>
      <c r="AY419" s="15" t="s">
        <v>121</v>
      </c>
      <c r="BE419" s="168">
        <f t="shared" si="54"/>
        <v>0</v>
      </c>
      <c r="BF419" s="168">
        <f t="shared" si="55"/>
        <v>0</v>
      </c>
      <c r="BG419" s="168">
        <f t="shared" si="56"/>
        <v>0</v>
      </c>
      <c r="BH419" s="168">
        <f t="shared" si="57"/>
        <v>0</v>
      </c>
      <c r="BI419" s="168">
        <f t="shared" si="58"/>
        <v>0</v>
      </c>
      <c r="BJ419" s="15" t="s">
        <v>77</v>
      </c>
      <c r="BK419" s="168">
        <f t="shared" si="59"/>
        <v>0</v>
      </c>
      <c r="BL419" s="15" t="s">
        <v>1167</v>
      </c>
      <c r="BM419" s="167" t="s">
        <v>1450</v>
      </c>
    </row>
    <row r="420" spans="1:65" s="2" customFormat="1" ht="16.5" customHeight="1">
      <c r="A420" s="32"/>
      <c r="B420" s="33"/>
      <c r="C420" s="183" t="s">
        <v>1451</v>
      </c>
      <c r="D420" s="183" t="s">
        <v>1120</v>
      </c>
      <c r="E420" s="184" t="s">
        <v>1452</v>
      </c>
      <c r="F420" s="185" t="s">
        <v>1453</v>
      </c>
      <c r="G420" s="186" t="s">
        <v>119</v>
      </c>
      <c r="H420" s="187">
        <v>1</v>
      </c>
      <c r="I420" s="188"/>
      <c r="J420" s="189">
        <f t="shared" si="50"/>
        <v>0</v>
      </c>
      <c r="K420" s="185" t="s">
        <v>120</v>
      </c>
      <c r="L420" s="37"/>
      <c r="M420" s="190" t="s">
        <v>19</v>
      </c>
      <c r="N420" s="191" t="s">
        <v>41</v>
      </c>
      <c r="O420" s="62"/>
      <c r="P420" s="165">
        <f t="shared" si="51"/>
        <v>0</v>
      </c>
      <c r="Q420" s="165">
        <v>0</v>
      </c>
      <c r="R420" s="165">
        <f t="shared" si="52"/>
        <v>0</v>
      </c>
      <c r="S420" s="165">
        <v>0</v>
      </c>
      <c r="T420" s="166">
        <f t="shared" si="53"/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67" t="s">
        <v>77</v>
      </c>
      <c r="AT420" s="167" t="s">
        <v>1120</v>
      </c>
      <c r="AU420" s="167" t="s">
        <v>77</v>
      </c>
      <c r="AY420" s="15" t="s">
        <v>121</v>
      </c>
      <c r="BE420" s="168">
        <f t="shared" si="54"/>
        <v>0</v>
      </c>
      <c r="BF420" s="168">
        <f t="shared" si="55"/>
        <v>0</v>
      </c>
      <c r="BG420" s="168">
        <f t="shared" si="56"/>
        <v>0</v>
      </c>
      <c r="BH420" s="168">
        <f t="shared" si="57"/>
        <v>0</v>
      </c>
      <c r="BI420" s="168">
        <f t="shared" si="58"/>
        <v>0</v>
      </c>
      <c r="BJ420" s="15" t="s">
        <v>77</v>
      </c>
      <c r="BK420" s="168">
        <f t="shared" si="59"/>
        <v>0</v>
      </c>
      <c r="BL420" s="15" t="s">
        <v>77</v>
      </c>
      <c r="BM420" s="167" t="s">
        <v>1454</v>
      </c>
    </row>
    <row r="421" spans="1:65" s="2" customFormat="1" ht="16.5" customHeight="1">
      <c r="A421" s="32"/>
      <c r="B421" s="33"/>
      <c r="C421" s="183" t="s">
        <v>1455</v>
      </c>
      <c r="D421" s="183" t="s">
        <v>1120</v>
      </c>
      <c r="E421" s="184" t="s">
        <v>1456</v>
      </c>
      <c r="F421" s="185" t="s">
        <v>1457</v>
      </c>
      <c r="G421" s="186" t="s">
        <v>659</v>
      </c>
      <c r="H421" s="187">
        <v>1</v>
      </c>
      <c r="I421" s="188"/>
      <c r="J421" s="189">
        <f t="shared" si="50"/>
        <v>0</v>
      </c>
      <c r="K421" s="185" t="s">
        <v>120</v>
      </c>
      <c r="L421" s="37"/>
      <c r="M421" s="190" t="s">
        <v>19</v>
      </c>
      <c r="N421" s="191" t="s">
        <v>41</v>
      </c>
      <c r="O421" s="62"/>
      <c r="P421" s="165">
        <f t="shared" si="51"/>
        <v>0</v>
      </c>
      <c r="Q421" s="165">
        <v>0</v>
      </c>
      <c r="R421" s="165">
        <f t="shared" si="52"/>
        <v>0</v>
      </c>
      <c r="S421" s="165">
        <v>0</v>
      </c>
      <c r="T421" s="166">
        <f t="shared" si="53"/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67" t="s">
        <v>77</v>
      </c>
      <c r="AT421" s="167" t="s">
        <v>1120</v>
      </c>
      <c r="AU421" s="167" t="s">
        <v>77</v>
      </c>
      <c r="AY421" s="15" t="s">
        <v>121</v>
      </c>
      <c r="BE421" s="168">
        <f t="shared" si="54"/>
        <v>0</v>
      </c>
      <c r="BF421" s="168">
        <f t="shared" si="55"/>
        <v>0</v>
      </c>
      <c r="BG421" s="168">
        <f t="shared" si="56"/>
        <v>0</v>
      </c>
      <c r="BH421" s="168">
        <f t="shared" si="57"/>
        <v>0</v>
      </c>
      <c r="BI421" s="168">
        <f t="shared" si="58"/>
        <v>0</v>
      </c>
      <c r="BJ421" s="15" t="s">
        <v>77</v>
      </c>
      <c r="BK421" s="168">
        <f t="shared" si="59"/>
        <v>0</v>
      </c>
      <c r="BL421" s="15" t="s">
        <v>77</v>
      </c>
      <c r="BM421" s="167" t="s">
        <v>1458</v>
      </c>
    </row>
    <row r="422" spans="1:65" s="2" customFormat="1" ht="24.2" customHeight="1">
      <c r="A422" s="32"/>
      <c r="B422" s="33"/>
      <c r="C422" s="183" t="s">
        <v>1459</v>
      </c>
      <c r="D422" s="183" t="s">
        <v>1120</v>
      </c>
      <c r="E422" s="184" t="s">
        <v>1460</v>
      </c>
      <c r="F422" s="185" t="s">
        <v>1461</v>
      </c>
      <c r="G422" s="186" t="s">
        <v>659</v>
      </c>
      <c r="H422" s="187">
        <v>1</v>
      </c>
      <c r="I422" s="188"/>
      <c r="J422" s="189">
        <f t="shared" si="50"/>
        <v>0</v>
      </c>
      <c r="K422" s="185" t="s">
        <v>120</v>
      </c>
      <c r="L422" s="37"/>
      <c r="M422" s="190" t="s">
        <v>19</v>
      </c>
      <c r="N422" s="191" t="s">
        <v>41</v>
      </c>
      <c r="O422" s="62"/>
      <c r="P422" s="165">
        <f t="shared" si="51"/>
        <v>0</v>
      </c>
      <c r="Q422" s="165">
        <v>0</v>
      </c>
      <c r="R422" s="165">
        <f t="shared" si="52"/>
        <v>0</v>
      </c>
      <c r="S422" s="165">
        <v>0</v>
      </c>
      <c r="T422" s="166">
        <f t="shared" si="53"/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67" t="s">
        <v>77</v>
      </c>
      <c r="AT422" s="167" t="s">
        <v>1120</v>
      </c>
      <c r="AU422" s="167" t="s">
        <v>77</v>
      </c>
      <c r="AY422" s="15" t="s">
        <v>121</v>
      </c>
      <c r="BE422" s="168">
        <f t="shared" si="54"/>
        <v>0</v>
      </c>
      <c r="BF422" s="168">
        <f t="shared" si="55"/>
        <v>0</v>
      </c>
      <c r="BG422" s="168">
        <f t="shared" si="56"/>
        <v>0</v>
      </c>
      <c r="BH422" s="168">
        <f t="shared" si="57"/>
        <v>0</v>
      </c>
      <c r="BI422" s="168">
        <f t="shared" si="58"/>
        <v>0</v>
      </c>
      <c r="BJ422" s="15" t="s">
        <v>77</v>
      </c>
      <c r="BK422" s="168">
        <f t="shared" si="59"/>
        <v>0</v>
      </c>
      <c r="BL422" s="15" t="s">
        <v>77</v>
      </c>
      <c r="BM422" s="167" t="s">
        <v>1462</v>
      </c>
    </row>
    <row r="423" spans="1:65" s="2" customFormat="1" ht="24.2" customHeight="1">
      <c r="A423" s="32"/>
      <c r="B423" s="33"/>
      <c r="C423" s="183" t="s">
        <v>1463</v>
      </c>
      <c r="D423" s="183" t="s">
        <v>1120</v>
      </c>
      <c r="E423" s="184" t="s">
        <v>1464</v>
      </c>
      <c r="F423" s="185" t="s">
        <v>1465</v>
      </c>
      <c r="G423" s="186" t="s">
        <v>119</v>
      </c>
      <c r="H423" s="187">
        <v>1</v>
      </c>
      <c r="I423" s="188"/>
      <c r="J423" s="189">
        <f t="shared" si="50"/>
        <v>0</v>
      </c>
      <c r="K423" s="185" t="s">
        <v>120</v>
      </c>
      <c r="L423" s="37"/>
      <c r="M423" s="190" t="s">
        <v>19</v>
      </c>
      <c r="N423" s="191" t="s">
        <v>41</v>
      </c>
      <c r="O423" s="62"/>
      <c r="P423" s="165">
        <f t="shared" si="51"/>
        <v>0</v>
      </c>
      <c r="Q423" s="165">
        <v>0</v>
      </c>
      <c r="R423" s="165">
        <f t="shared" si="52"/>
        <v>0</v>
      </c>
      <c r="S423" s="165">
        <v>0</v>
      </c>
      <c r="T423" s="166">
        <f t="shared" si="53"/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67" t="s">
        <v>77</v>
      </c>
      <c r="AT423" s="167" t="s">
        <v>1120</v>
      </c>
      <c r="AU423" s="167" t="s">
        <v>77</v>
      </c>
      <c r="AY423" s="15" t="s">
        <v>121</v>
      </c>
      <c r="BE423" s="168">
        <f t="shared" si="54"/>
        <v>0</v>
      </c>
      <c r="BF423" s="168">
        <f t="shared" si="55"/>
        <v>0</v>
      </c>
      <c r="BG423" s="168">
        <f t="shared" si="56"/>
        <v>0</v>
      </c>
      <c r="BH423" s="168">
        <f t="shared" si="57"/>
        <v>0</v>
      </c>
      <c r="BI423" s="168">
        <f t="shared" si="58"/>
        <v>0</v>
      </c>
      <c r="BJ423" s="15" t="s">
        <v>77</v>
      </c>
      <c r="BK423" s="168">
        <f t="shared" si="59"/>
        <v>0</v>
      </c>
      <c r="BL423" s="15" t="s">
        <v>77</v>
      </c>
      <c r="BM423" s="167" t="s">
        <v>1466</v>
      </c>
    </row>
    <row r="424" spans="1:65" s="2" customFormat="1" ht="16.5" customHeight="1">
      <c r="A424" s="32"/>
      <c r="B424" s="33"/>
      <c r="C424" s="183" t="s">
        <v>1467</v>
      </c>
      <c r="D424" s="183" t="s">
        <v>1120</v>
      </c>
      <c r="E424" s="184" t="s">
        <v>1468</v>
      </c>
      <c r="F424" s="185" t="s">
        <v>1469</v>
      </c>
      <c r="G424" s="186" t="s">
        <v>659</v>
      </c>
      <c r="H424" s="187">
        <v>1</v>
      </c>
      <c r="I424" s="188"/>
      <c r="J424" s="189">
        <f t="shared" si="50"/>
        <v>0</v>
      </c>
      <c r="K424" s="185" t="s">
        <v>120</v>
      </c>
      <c r="L424" s="37"/>
      <c r="M424" s="190" t="s">
        <v>19</v>
      </c>
      <c r="N424" s="191" t="s">
        <v>41</v>
      </c>
      <c r="O424" s="62"/>
      <c r="P424" s="165">
        <f t="shared" si="51"/>
        <v>0</v>
      </c>
      <c r="Q424" s="165">
        <v>0</v>
      </c>
      <c r="R424" s="165">
        <f t="shared" si="52"/>
        <v>0</v>
      </c>
      <c r="S424" s="165">
        <v>0</v>
      </c>
      <c r="T424" s="166">
        <f t="shared" si="53"/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67" t="s">
        <v>77</v>
      </c>
      <c r="AT424" s="167" t="s">
        <v>1120</v>
      </c>
      <c r="AU424" s="167" t="s">
        <v>77</v>
      </c>
      <c r="AY424" s="15" t="s">
        <v>121</v>
      </c>
      <c r="BE424" s="168">
        <f t="shared" si="54"/>
        <v>0</v>
      </c>
      <c r="BF424" s="168">
        <f t="shared" si="55"/>
        <v>0</v>
      </c>
      <c r="BG424" s="168">
        <f t="shared" si="56"/>
        <v>0</v>
      </c>
      <c r="BH424" s="168">
        <f t="shared" si="57"/>
        <v>0</v>
      </c>
      <c r="BI424" s="168">
        <f t="shared" si="58"/>
        <v>0</v>
      </c>
      <c r="BJ424" s="15" t="s">
        <v>77</v>
      </c>
      <c r="BK424" s="168">
        <f t="shared" si="59"/>
        <v>0</v>
      </c>
      <c r="BL424" s="15" t="s">
        <v>77</v>
      </c>
      <c r="BM424" s="167" t="s">
        <v>1470</v>
      </c>
    </row>
    <row r="425" spans="1:65" s="2" customFormat="1" ht="16.5" customHeight="1">
      <c r="A425" s="32"/>
      <c r="B425" s="33"/>
      <c r="C425" s="183" t="s">
        <v>1471</v>
      </c>
      <c r="D425" s="183" t="s">
        <v>1120</v>
      </c>
      <c r="E425" s="184" t="s">
        <v>1472</v>
      </c>
      <c r="F425" s="185" t="s">
        <v>1473</v>
      </c>
      <c r="G425" s="186" t="s">
        <v>659</v>
      </c>
      <c r="H425" s="187">
        <v>1</v>
      </c>
      <c r="I425" s="188"/>
      <c r="J425" s="189">
        <f t="shared" si="50"/>
        <v>0</v>
      </c>
      <c r="K425" s="185" t="s">
        <v>120</v>
      </c>
      <c r="L425" s="37"/>
      <c r="M425" s="190" t="s">
        <v>19</v>
      </c>
      <c r="N425" s="191" t="s">
        <v>41</v>
      </c>
      <c r="O425" s="62"/>
      <c r="P425" s="165">
        <f t="shared" si="51"/>
        <v>0</v>
      </c>
      <c r="Q425" s="165">
        <v>0</v>
      </c>
      <c r="R425" s="165">
        <f t="shared" si="52"/>
        <v>0</v>
      </c>
      <c r="S425" s="165">
        <v>0</v>
      </c>
      <c r="T425" s="166">
        <f t="shared" si="53"/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67" t="s">
        <v>77</v>
      </c>
      <c r="AT425" s="167" t="s">
        <v>1120</v>
      </c>
      <c r="AU425" s="167" t="s">
        <v>77</v>
      </c>
      <c r="AY425" s="15" t="s">
        <v>121</v>
      </c>
      <c r="BE425" s="168">
        <f t="shared" si="54"/>
        <v>0</v>
      </c>
      <c r="BF425" s="168">
        <f t="shared" si="55"/>
        <v>0</v>
      </c>
      <c r="BG425" s="168">
        <f t="shared" si="56"/>
        <v>0</v>
      </c>
      <c r="BH425" s="168">
        <f t="shared" si="57"/>
        <v>0</v>
      </c>
      <c r="BI425" s="168">
        <f t="shared" si="58"/>
        <v>0</v>
      </c>
      <c r="BJ425" s="15" t="s">
        <v>77</v>
      </c>
      <c r="BK425" s="168">
        <f t="shared" si="59"/>
        <v>0</v>
      </c>
      <c r="BL425" s="15" t="s">
        <v>77</v>
      </c>
      <c r="BM425" s="167" t="s">
        <v>1474</v>
      </c>
    </row>
    <row r="426" spans="1:65" s="2" customFormat="1" ht="16.5" customHeight="1">
      <c r="A426" s="32"/>
      <c r="B426" s="33"/>
      <c r="C426" s="183" t="s">
        <v>1475</v>
      </c>
      <c r="D426" s="183" t="s">
        <v>1120</v>
      </c>
      <c r="E426" s="184" t="s">
        <v>1476</v>
      </c>
      <c r="F426" s="185" t="s">
        <v>1477</v>
      </c>
      <c r="G426" s="186" t="s">
        <v>659</v>
      </c>
      <c r="H426" s="187">
        <v>1</v>
      </c>
      <c r="I426" s="188"/>
      <c r="J426" s="189">
        <f t="shared" si="50"/>
        <v>0</v>
      </c>
      <c r="K426" s="185" t="s">
        <v>120</v>
      </c>
      <c r="L426" s="37"/>
      <c r="M426" s="190" t="s">
        <v>19</v>
      </c>
      <c r="N426" s="191" t="s">
        <v>41</v>
      </c>
      <c r="O426" s="62"/>
      <c r="P426" s="165">
        <f t="shared" si="51"/>
        <v>0</v>
      </c>
      <c r="Q426" s="165">
        <v>0</v>
      </c>
      <c r="R426" s="165">
        <f t="shared" si="52"/>
        <v>0</v>
      </c>
      <c r="S426" s="165">
        <v>0</v>
      </c>
      <c r="T426" s="166">
        <f t="shared" si="53"/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67" t="s">
        <v>77</v>
      </c>
      <c r="AT426" s="167" t="s">
        <v>1120</v>
      </c>
      <c r="AU426" s="167" t="s">
        <v>77</v>
      </c>
      <c r="AY426" s="15" t="s">
        <v>121</v>
      </c>
      <c r="BE426" s="168">
        <f t="shared" si="54"/>
        <v>0</v>
      </c>
      <c r="BF426" s="168">
        <f t="shared" si="55"/>
        <v>0</v>
      </c>
      <c r="BG426" s="168">
        <f t="shared" si="56"/>
        <v>0</v>
      </c>
      <c r="BH426" s="168">
        <f t="shared" si="57"/>
        <v>0</v>
      </c>
      <c r="BI426" s="168">
        <f t="shared" si="58"/>
        <v>0</v>
      </c>
      <c r="BJ426" s="15" t="s">
        <v>77</v>
      </c>
      <c r="BK426" s="168">
        <f t="shared" si="59"/>
        <v>0</v>
      </c>
      <c r="BL426" s="15" t="s">
        <v>77</v>
      </c>
      <c r="BM426" s="167" t="s">
        <v>1478</v>
      </c>
    </row>
    <row r="427" spans="1:65" s="2" customFormat="1" ht="16.5" customHeight="1">
      <c r="A427" s="32"/>
      <c r="B427" s="33"/>
      <c r="C427" s="183" t="s">
        <v>1479</v>
      </c>
      <c r="D427" s="183" t="s">
        <v>1120</v>
      </c>
      <c r="E427" s="184" t="s">
        <v>1480</v>
      </c>
      <c r="F427" s="185" t="s">
        <v>1481</v>
      </c>
      <c r="G427" s="186" t="s">
        <v>659</v>
      </c>
      <c r="H427" s="187">
        <v>1</v>
      </c>
      <c r="I427" s="188"/>
      <c r="J427" s="189">
        <f t="shared" si="50"/>
        <v>0</v>
      </c>
      <c r="K427" s="185" t="s">
        <v>120</v>
      </c>
      <c r="L427" s="37"/>
      <c r="M427" s="190" t="s">
        <v>19</v>
      </c>
      <c r="N427" s="191" t="s">
        <v>41</v>
      </c>
      <c r="O427" s="62"/>
      <c r="P427" s="165">
        <f t="shared" si="51"/>
        <v>0</v>
      </c>
      <c r="Q427" s="165">
        <v>0</v>
      </c>
      <c r="R427" s="165">
        <f t="shared" si="52"/>
        <v>0</v>
      </c>
      <c r="S427" s="165">
        <v>0</v>
      </c>
      <c r="T427" s="166">
        <f t="shared" si="53"/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67" t="s">
        <v>77</v>
      </c>
      <c r="AT427" s="167" t="s">
        <v>1120</v>
      </c>
      <c r="AU427" s="167" t="s">
        <v>77</v>
      </c>
      <c r="AY427" s="15" t="s">
        <v>121</v>
      </c>
      <c r="BE427" s="168">
        <f t="shared" si="54"/>
        <v>0</v>
      </c>
      <c r="BF427" s="168">
        <f t="shared" si="55"/>
        <v>0</v>
      </c>
      <c r="BG427" s="168">
        <f t="shared" si="56"/>
        <v>0</v>
      </c>
      <c r="BH427" s="168">
        <f t="shared" si="57"/>
        <v>0</v>
      </c>
      <c r="BI427" s="168">
        <f t="shared" si="58"/>
        <v>0</v>
      </c>
      <c r="BJ427" s="15" t="s">
        <v>77</v>
      </c>
      <c r="BK427" s="168">
        <f t="shared" si="59"/>
        <v>0</v>
      </c>
      <c r="BL427" s="15" t="s">
        <v>77</v>
      </c>
      <c r="BM427" s="167" t="s">
        <v>1482</v>
      </c>
    </row>
    <row r="428" spans="1:65" s="2" customFormat="1" ht="16.5" customHeight="1">
      <c r="A428" s="32"/>
      <c r="B428" s="33"/>
      <c r="C428" s="183" t="s">
        <v>1483</v>
      </c>
      <c r="D428" s="183" t="s">
        <v>1120</v>
      </c>
      <c r="E428" s="184" t="s">
        <v>1484</v>
      </c>
      <c r="F428" s="185" t="s">
        <v>1485</v>
      </c>
      <c r="G428" s="186" t="s">
        <v>659</v>
      </c>
      <c r="H428" s="187">
        <v>1</v>
      </c>
      <c r="I428" s="188"/>
      <c r="J428" s="189">
        <f t="shared" si="50"/>
        <v>0</v>
      </c>
      <c r="K428" s="185" t="s">
        <v>120</v>
      </c>
      <c r="L428" s="37"/>
      <c r="M428" s="190" t="s">
        <v>19</v>
      </c>
      <c r="N428" s="191" t="s">
        <v>41</v>
      </c>
      <c r="O428" s="62"/>
      <c r="P428" s="165">
        <f t="shared" si="51"/>
        <v>0</v>
      </c>
      <c r="Q428" s="165">
        <v>0</v>
      </c>
      <c r="R428" s="165">
        <f t="shared" si="52"/>
        <v>0</v>
      </c>
      <c r="S428" s="165">
        <v>0</v>
      </c>
      <c r="T428" s="166">
        <f t="shared" si="53"/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67" t="s">
        <v>77</v>
      </c>
      <c r="AT428" s="167" t="s">
        <v>1120</v>
      </c>
      <c r="AU428" s="167" t="s">
        <v>77</v>
      </c>
      <c r="AY428" s="15" t="s">
        <v>121</v>
      </c>
      <c r="BE428" s="168">
        <f t="shared" si="54"/>
        <v>0</v>
      </c>
      <c r="BF428" s="168">
        <f t="shared" si="55"/>
        <v>0</v>
      </c>
      <c r="BG428" s="168">
        <f t="shared" si="56"/>
        <v>0</v>
      </c>
      <c r="BH428" s="168">
        <f t="shared" si="57"/>
        <v>0</v>
      </c>
      <c r="BI428" s="168">
        <f t="shared" si="58"/>
        <v>0</v>
      </c>
      <c r="BJ428" s="15" t="s">
        <v>77</v>
      </c>
      <c r="BK428" s="168">
        <f t="shared" si="59"/>
        <v>0</v>
      </c>
      <c r="BL428" s="15" t="s">
        <v>77</v>
      </c>
      <c r="BM428" s="167" t="s">
        <v>1486</v>
      </c>
    </row>
    <row r="429" spans="1:65" s="2" customFormat="1" ht="37.9" customHeight="1">
      <c r="A429" s="32"/>
      <c r="B429" s="33"/>
      <c r="C429" s="183" t="s">
        <v>1487</v>
      </c>
      <c r="D429" s="183" t="s">
        <v>1120</v>
      </c>
      <c r="E429" s="184" t="s">
        <v>1488</v>
      </c>
      <c r="F429" s="185" t="s">
        <v>1489</v>
      </c>
      <c r="G429" s="186" t="s">
        <v>119</v>
      </c>
      <c r="H429" s="187">
        <v>1</v>
      </c>
      <c r="I429" s="188"/>
      <c r="J429" s="189">
        <f t="shared" si="50"/>
        <v>0</v>
      </c>
      <c r="K429" s="185" t="s">
        <v>120</v>
      </c>
      <c r="L429" s="37"/>
      <c r="M429" s="190" t="s">
        <v>19</v>
      </c>
      <c r="N429" s="191" t="s">
        <v>41</v>
      </c>
      <c r="O429" s="62"/>
      <c r="P429" s="165">
        <f t="shared" si="51"/>
        <v>0</v>
      </c>
      <c r="Q429" s="165">
        <v>0</v>
      </c>
      <c r="R429" s="165">
        <f t="shared" si="52"/>
        <v>0</v>
      </c>
      <c r="S429" s="165">
        <v>0</v>
      </c>
      <c r="T429" s="166">
        <f t="shared" si="53"/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67" t="s">
        <v>77</v>
      </c>
      <c r="AT429" s="167" t="s">
        <v>1120</v>
      </c>
      <c r="AU429" s="167" t="s">
        <v>77</v>
      </c>
      <c r="AY429" s="15" t="s">
        <v>121</v>
      </c>
      <c r="BE429" s="168">
        <f t="shared" si="54"/>
        <v>0</v>
      </c>
      <c r="BF429" s="168">
        <f t="shared" si="55"/>
        <v>0</v>
      </c>
      <c r="BG429" s="168">
        <f t="shared" si="56"/>
        <v>0</v>
      </c>
      <c r="BH429" s="168">
        <f t="shared" si="57"/>
        <v>0</v>
      </c>
      <c r="BI429" s="168">
        <f t="shared" si="58"/>
        <v>0</v>
      </c>
      <c r="BJ429" s="15" t="s">
        <v>77</v>
      </c>
      <c r="BK429" s="168">
        <f t="shared" si="59"/>
        <v>0</v>
      </c>
      <c r="BL429" s="15" t="s">
        <v>77</v>
      </c>
      <c r="BM429" s="167" t="s">
        <v>1490</v>
      </c>
    </row>
    <row r="430" spans="1:65" s="2" customFormat="1" ht="16.5" customHeight="1">
      <c r="A430" s="32"/>
      <c r="B430" s="33"/>
      <c r="C430" s="183" t="s">
        <v>1491</v>
      </c>
      <c r="D430" s="183" t="s">
        <v>1120</v>
      </c>
      <c r="E430" s="184" t="s">
        <v>1492</v>
      </c>
      <c r="F430" s="185" t="s">
        <v>1493</v>
      </c>
      <c r="G430" s="186" t="s">
        <v>119</v>
      </c>
      <c r="H430" s="187">
        <v>1</v>
      </c>
      <c r="I430" s="188"/>
      <c r="J430" s="189">
        <f t="shared" si="50"/>
        <v>0</v>
      </c>
      <c r="K430" s="185" t="s">
        <v>120</v>
      </c>
      <c r="L430" s="37"/>
      <c r="M430" s="190" t="s">
        <v>19</v>
      </c>
      <c r="N430" s="191" t="s">
        <v>41</v>
      </c>
      <c r="O430" s="62"/>
      <c r="P430" s="165">
        <f t="shared" si="51"/>
        <v>0</v>
      </c>
      <c r="Q430" s="165">
        <v>0</v>
      </c>
      <c r="R430" s="165">
        <f t="shared" si="52"/>
        <v>0</v>
      </c>
      <c r="S430" s="165">
        <v>0</v>
      </c>
      <c r="T430" s="166">
        <f t="shared" si="53"/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67" t="s">
        <v>1167</v>
      </c>
      <c r="AT430" s="167" t="s">
        <v>1120</v>
      </c>
      <c r="AU430" s="167" t="s">
        <v>77</v>
      </c>
      <c r="AY430" s="15" t="s">
        <v>121</v>
      </c>
      <c r="BE430" s="168">
        <f t="shared" si="54"/>
        <v>0</v>
      </c>
      <c r="BF430" s="168">
        <f t="shared" si="55"/>
        <v>0</v>
      </c>
      <c r="BG430" s="168">
        <f t="shared" si="56"/>
        <v>0</v>
      </c>
      <c r="BH430" s="168">
        <f t="shared" si="57"/>
        <v>0</v>
      </c>
      <c r="BI430" s="168">
        <f t="shared" si="58"/>
        <v>0</v>
      </c>
      <c r="BJ430" s="15" t="s">
        <v>77</v>
      </c>
      <c r="BK430" s="168">
        <f t="shared" si="59"/>
        <v>0</v>
      </c>
      <c r="BL430" s="15" t="s">
        <v>1167</v>
      </c>
      <c r="BM430" s="167" t="s">
        <v>1494</v>
      </c>
    </row>
    <row r="431" spans="1:65" s="2" customFormat="1" ht="16.5" customHeight="1">
      <c r="A431" s="32"/>
      <c r="B431" s="33"/>
      <c r="C431" s="183" t="s">
        <v>1495</v>
      </c>
      <c r="D431" s="183" t="s">
        <v>1120</v>
      </c>
      <c r="E431" s="184" t="s">
        <v>1496</v>
      </c>
      <c r="F431" s="185" t="s">
        <v>1497</v>
      </c>
      <c r="G431" s="186" t="s">
        <v>119</v>
      </c>
      <c r="H431" s="187">
        <v>1</v>
      </c>
      <c r="I431" s="188"/>
      <c r="J431" s="189">
        <f t="shared" si="50"/>
        <v>0</v>
      </c>
      <c r="K431" s="185" t="s">
        <v>120</v>
      </c>
      <c r="L431" s="37"/>
      <c r="M431" s="190" t="s">
        <v>19</v>
      </c>
      <c r="N431" s="191" t="s">
        <v>41</v>
      </c>
      <c r="O431" s="62"/>
      <c r="P431" s="165">
        <f t="shared" si="51"/>
        <v>0</v>
      </c>
      <c r="Q431" s="165">
        <v>0</v>
      </c>
      <c r="R431" s="165">
        <f t="shared" si="52"/>
        <v>0</v>
      </c>
      <c r="S431" s="165">
        <v>0</v>
      </c>
      <c r="T431" s="166">
        <f t="shared" si="53"/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67" t="s">
        <v>1167</v>
      </c>
      <c r="AT431" s="167" t="s">
        <v>1120</v>
      </c>
      <c r="AU431" s="167" t="s">
        <v>77</v>
      </c>
      <c r="AY431" s="15" t="s">
        <v>121</v>
      </c>
      <c r="BE431" s="168">
        <f t="shared" si="54"/>
        <v>0</v>
      </c>
      <c r="BF431" s="168">
        <f t="shared" si="55"/>
        <v>0</v>
      </c>
      <c r="BG431" s="168">
        <f t="shared" si="56"/>
        <v>0</v>
      </c>
      <c r="BH431" s="168">
        <f t="shared" si="57"/>
        <v>0</v>
      </c>
      <c r="BI431" s="168">
        <f t="shared" si="58"/>
        <v>0</v>
      </c>
      <c r="BJ431" s="15" t="s">
        <v>77</v>
      </c>
      <c r="BK431" s="168">
        <f t="shared" si="59"/>
        <v>0</v>
      </c>
      <c r="BL431" s="15" t="s">
        <v>1167</v>
      </c>
      <c r="BM431" s="167" t="s">
        <v>1498</v>
      </c>
    </row>
    <row r="432" spans="1:65" s="2" customFormat="1" ht="33" customHeight="1">
      <c r="A432" s="32"/>
      <c r="B432" s="33"/>
      <c r="C432" s="183" t="s">
        <v>1499</v>
      </c>
      <c r="D432" s="183" t="s">
        <v>1120</v>
      </c>
      <c r="E432" s="184" t="s">
        <v>1500</v>
      </c>
      <c r="F432" s="185" t="s">
        <v>1501</v>
      </c>
      <c r="G432" s="186" t="s">
        <v>119</v>
      </c>
      <c r="H432" s="187">
        <v>1</v>
      </c>
      <c r="I432" s="188"/>
      <c r="J432" s="189">
        <f t="shared" si="50"/>
        <v>0</v>
      </c>
      <c r="K432" s="185" t="s">
        <v>120</v>
      </c>
      <c r="L432" s="37"/>
      <c r="M432" s="190" t="s">
        <v>19</v>
      </c>
      <c r="N432" s="191" t="s">
        <v>41</v>
      </c>
      <c r="O432" s="62"/>
      <c r="P432" s="165">
        <f t="shared" si="51"/>
        <v>0</v>
      </c>
      <c r="Q432" s="165">
        <v>0</v>
      </c>
      <c r="R432" s="165">
        <f t="shared" si="52"/>
        <v>0</v>
      </c>
      <c r="S432" s="165">
        <v>0</v>
      </c>
      <c r="T432" s="166">
        <f t="shared" si="53"/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67" t="s">
        <v>1167</v>
      </c>
      <c r="AT432" s="167" t="s">
        <v>1120</v>
      </c>
      <c r="AU432" s="167" t="s">
        <v>77</v>
      </c>
      <c r="AY432" s="15" t="s">
        <v>121</v>
      </c>
      <c r="BE432" s="168">
        <f t="shared" si="54"/>
        <v>0</v>
      </c>
      <c r="BF432" s="168">
        <f t="shared" si="55"/>
        <v>0</v>
      </c>
      <c r="BG432" s="168">
        <f t="shared" si="56"/>
        <v>0</v>
      </c>
      <c r="BH432" s="168">
        <f t="shared" si="57"/>
        <v>0</v>
      </c>
      <c r="BI432" s="168">
        <f t="shared" si="58"/>
        <v>0</v>
      </c>
      <c r="BJ432" s="15" t="s">
        <v>77</v>
      </c>
      <c r="BK432" s="168">
        <f t="shared" si="59"/>
        <v>0</v>
      </c>
      <c r="BL432" s="15" t="s">
        <v>1167</v>
      </c>
      <c r="BM432" s="167" t="s">
        <v>1502</v>
      </c>
    </row>
    <row r="433" spans="1:65" s="2" customFormat="1" ht="24.2" customHeight="1">
      <c r="A433" s="32"/>
      <c r="B433" s="33"/>
      <c r="C433" s="183" t="s">
        <v>1503</v>
      </c>
      <c r="D433" s="183" t="s">
        <v>1120</v>
      </c>
      <c r="E433" s="184" t="s">
        <v>1504</v>
      </c>
      <c r="F433" s="185" t="s">
        <v>1505</v>
      </c>
      <c r="G433" s="186" t="s">
        <v>119</v>
      </c>
      <c r="H433" s="187">
        <v>1</v>
      </c>
      <c r="I433" s="188"/>
      <c r="J433" s="189">
        <f t="shared" si="50"/>
        <v>0</v>
      </c>
      <c r="K433" s="185" t="s">
        <v>120</v>
      </c>
      <c r="L433" s="37"/>
      <c r="M433" s="190" t="s">
        <v>19</v>
      </c>
      <c r="N433" s="191" t="s">
        <v>41</v>
      </c>
      <c r="O433" s="62"/>
      <c r="P433" s="165">
        <f t="shared" si="51"/>
        <v>0</v>
      </c>
      <c r="Q433" s="165">
        <v>0</v>
      </c>
      <c r="R433" s="165">
        <f t="shared" si="52"/>
        <v>0</v>
      </c>
      <c r="S433" s="165">
        <v>0</v>
      </c>
      <c r="T433" s="166">
        <f t="shared" si="53"/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67" t="s">
        <v>1167</v>
      </c>
      <c r="AT433" s="167" t="s">
        <v>1120</v>
      </c>
      <c r="AU433" s="167" t="s">
        <v>77</v>
      </c>
      <c r="AY433" s="15" t="s">
        <v>121</v>
      </c>
      <c r="BE433" s="168">
        <f t="shared" si="54"/>
        <v>0</v>
      </c>
      <c r="BF433" s="168">
        <f t="shared" si="55"/>
        <v>0</v>
      </c>
      <c r="BG433" s="168">
        <f t="shared" si="56"/>
        <v>0</v>
      </c>
      <c r="BH433" s="168">
        <f t="shared" si="57"/>
        <v>0</v>
      </c>
      <c r="BI433" s="168">
        <f t="shared" si="58"/>
        <v>0</v>
      </c>
      <c r="BJ433" s="15" t="s">
        <v>77</v>
      </c>
      <c r="BK433" s="168">
        <f t="shared" si="59"/>
        <v>0</v>
      </c>
      <c r="BL433" s="15" t="s">
        <v>1167</v>
      </c>
      <c r="BM433" s="167" t="s">
        <v>1506</v>
      </c>
    </row>
    <row r="434" spans="1:65" s="2" customFormat="1" ht="24.2" customHeight="1">
      <c r="A434" s="32"/>
      <c r="B434" s="33"/>
      <c r="C434" s="183" t="s">
        <v>1507</v>
      </c>
      <c r="D434" s="183" t="s">
        <v>1120</v>
      </c>
      <c r="E434" s="184" t="s">
        <v>1508</v>
      </c>
      <c r="F434" s="185" t="s">
        <v>1509</v>
      </c>
      <c r="G434" s="186" t="s">
        <v>119</v>
      </c>
      <c r="H434" s="187">
        <v>1</v>
      </c>
      <c r="I434" s="188"/>
      <c r="J434" s="189">
        <f t="shared" si="50"/>
        <v>0</v>
      </c>
      <c r="K434" s="185" t="s">
        <v>120</v>
      </c>
      <c r="L434" s="37"/>
      <c r="M434" s="190" t="s">
        <v>19</v>
      </c>
      <c r="N434" s="191" t="s">
        <v>41</v>
      </c>
      <c r="O434" s="62"/>
      <c r="P434" s="165">
        <f t="shared" si="51"/>
        <v>0</v>
      </c>
      <c r="Q434" s="165">
        <v>0</v>
      </c>
      <c r="R434" s="165">
        <f t="shared" si="52"/>
        <v>0</v>
      </c>
      <c r="S434" s="165">
        <v>0</v>
      </c>
      <c r="T434" s="166">
        <f t="shared" si="53"/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67" t="s">
        <v>1167</v>
      </c>
      <c r="AT434" s="167" t="s">
        <v>1120</v>
      </c>
      <c r="AU434" s="167" t="s">
        <v>77</v>
      </c>
      <c r="AY434" s="15" t="s">
        <v>121</v>
      </c>
      <c r="BE434" s="168">
        <f t="shared" si="54"/>
        <v>0</v>
      </c>
      <c r="BF434" s="168">
        <f t="shared" si="55"/>
        <v>0</v>
      </c>
      <c r="BG434" s="168">
        <f t="shared" si="56"/>
        <v>0</v>
      </c>
      <c r="BH434" s="168">
        <f t="shared" si="57"/>
        <v>0</v>
      </c>
      <c r="BI434" s="168">
        <f t="shared" si="58"/>
        <v>0</v>
      </c>
      <c r="BJ434" s="15" t="s">
        <v>77</v>
      </c>
      <c r="BK434" s="168">
        <f t="shared" si="59"/>
        <v>0</v>
      </c>
      <c r="BL434" s="15" t="s">
        <v>1167</v>
      </c>
      <c r="BM434" s="167" t="s">
        <v>1510</v>
      </c>
    </row>
    <row r="435" spans="1:65" s="2" customFormat="1" ht="24.2" customHeight="1">
      <c r="A435" s="32"/>
      <c r="B435" s="33"/>
      <c r="C435" s="183" t="s">
        <v>1511</v>
      </c>
      <c r="D435" s="183" t="s">
        <v>1120</v>
      </c>
      <c r="E435" s="184" t="s">
        <v>1512</v>
      </c>
      <c r="F435" s="185" t="s">
        <v>1513</v>
      </c>
      <c r="G435" s="186" t="s">
        <v>119</v>
      </c>
      <c r="H435" s="187">
        <v>1</v>
      </c>
      <c r="I435" s="188"/>
      <c r="J435" s="189">
        <f t="shared" si="50"/>
        <v>0</v>
      </c>
      <c r="K435" s="185" t="s">
        <v>120</v>
      </c>
      <c r="L435" s="37"/>
      <c r="M435" s="190" t="s">
        <v>19</v>
      </c>
      <c r="N435" s="191" t="s">
        <v>41</v>
      </c>
      <c r="O435" s="62"/>
      <c r="P435" s="165">
        <f t="shared" si="51"/>
        <v>0</v>
      </c>
      <c r="Q435" s="165">
        <v>0</v>
      </c>
      <c r="R435" s="165">
        <f t="shared" si="52"/>
        <v>0</v>
      </c>
      <c r="S435" s="165">
        <v>0</v>
      </c>
      <c r="T435" s="166">
        <f t="shared" si="53"/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67" t="s">
        <v>1167</v>
      </c>
      <c r="AT435" s="167" t="s">
        <v>1120</v>
      </c>
      <c r="AU435" s="167" t="s">
        <v>77</v>
      </c>
      <c r="AY435" s="15" t="s">
        <v>121</v>
      </c>
      <c r="BE435" s="168">
        <f t="shared" si="54"/>
        <v>0</v>
      </c>
      <c r="BF435" s="168">
        <f t="shared" si="55"/>
        <v>0</v>
      </c>
      <c r="BG435" s="168">
        <f t="shared" si="56"/>
        <v>0</v>
      </c>
      <c r="BH435" s="168">
        <f t="shared" si="57"/>
        <v>0</v>
      </c>
      <c r="BI435" s="168">
        <f t="shared" si="58"/>
        <v>0</v>
      </c>
      <c r="BJ435" s="15" t="s">
        <v>77</v>
      </c>
      <c r="BK435" s="168">
        <f t="shared" si="59"/>
        <v>0</v>
      </c>
      <c r="BL435" s="15" t="s">
        <v>1167</v>
      </c>
      <c r="BM435" s="167" t="s">
        <v>1514</v>
      </c>
    </row>
    <row r="436" spans="1:65" s="2" customFormat="1" ht="33" customHeight="1">
      <c r="A436" s="32"/>
      <c r="B436" s="33"/>
      <c r="C436" s="183" t="s">
        <v>1515</v>
      </c>
      <c r="D436" s="183" t="s">
        <v>1120</v>
      </c>
      <c r="E436" s="184" t="s">
        <v>1516</v>
      </c>
      <c r="F436" s="185" t="s">
        <v>1517</v>
      </c>
      <c r="G436" s="186" t="s">
        <v>659</v>
      </c>
      <c r="H436" s="187">
        <v>1</v>
      </c>
      <c r="I436" s="188"/>
      <c r="J436" s="189">
        <f t="shared" si="50"/>
        <v>0</v>
      </c>
      <c r="K436" s="185" t="s">
        <v>120</v>
      </c>
      <c r="L436" s="37"/>
      <c r="M436" s="190" t="s">
        <v>19</v>
      </c>
      <c r="N436" s="191" t="s">
        <v>41</v>
      </c>
      <c r="O436" s="62"/>
      <c r="P436" s="165">
        <f t="shared" si="51"/>
        <v>0</v>
      </c>
      <c r="Q436" s="165">
        <v>0</v>
      </c>
      <c r="R436" s="165">
        <f t="shared" si="52"/>
        <v>0</v>
      </c>
      <c r="S436" s="165">
        <v>0</v>
      </c>
      <c r="T436" s="166">
        <f t="shared" si="53"/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67" t="s">
        <v>1167</v>
      </c>
      <c r="AT436" s="167" t="s">
        <v>1120</v>
      </c>
      <c r="AU436" s="167" t="s">
        <v>77</v>
      </c>
      <c r="AY436" s="15" t="s">
        <v>121</v>
      </c>
      <c r="BE436" s="168">
        <f t="shared" si="54"/>
        <v>0</v>
      </c>
      <c r="BF436" s="168">
        <f t="shared" si="55"/>
        <v>0</v>
      </c>
      <c r="BG436" s="168">
        <f t="shared" si="56"/>
        <v>0</v>
      </c>
      <c r="BH436" s="168">
        <f t="shared" si="57"/>
        <v>0</v>
      </c>
      <c r="BI436" s="168">
        <f t="shared" si="58"/>
        <v>0</v>
      </c>
      <c r="BJ436" s="15" t="s">
        <v>77</v>
      </c>
      <c r="BK436" s="168">
        <f t="shared" si="59"/>
        <v>0</v>
      </c>
      <c r="BL436" s="15" t="s">
        <v>1167</v>
      </c>
      <c r="BM436" s="167" t="s">
        <v>1518</v>
      </c>
    </row>
    <row r="437" spans="1:65" s="2" customFormat="1" ht="24.2" customHeight="1">
      <c r="A437" s="32"/>
      <c r="B437" s="33"/>
      <c r="C437" s="183" t="s">
        <v>1519</v>
      </c>
      <c r="D437" s="183" t="s">
        <v>1120</v>
      </c>
      <c r="E437" s="184" t="s">
        <v>1520</v>
      </c>
      <c r="F437" s="185" t="s">
        <v>1521</v>
      </c>
      <c r="G437" s="186" t="s">
        <v>659</v>
      </c>
      <c r="H437" s="187">
        <v>1</v>
      </c>
      <c r="I437" s="188"/>
      <c r="J437" s="189">
        <f t="shared" si="50"/>
        <v>0</v>
      </c>
      <c r="K437" s="185" t="s">
        <v>120</v>
      </c>
      <c r="L437" s="37"/>
      <c r="M437" s="190" t="s">
        <v>19</v>
      </c>
      <c r="N437" s="191" t="s">
        <v>41</v>
      </c>
      <c r="O437" s="62"/>
      <c r="P437" s="165">
        <f t="shared" si="51"/>
        <v>0</v>
      </c>
      <c r="Q437" s="165">
        <v>0</v>
      </c>
      <c r="R437" s="165">
        <f t="shared" si="52"/>
        <v>0</v>
      </c>
      <c r="S437" s="165">
        <v>0</v>
      </c>
      <c r="T437" s="166">
        <f t="shared" si="53"/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67" t="s">
        <v>1167</v>
      </c>
      <c r="AT437" s="167" t="s">
        <v>1120</v>
      </c>
      <c r="AU437" s="167" t="s">
        <v>77</v>
      </c>
      <c r="AY437" s="15" t="s">
        <v>121</v>
      </c>
      <c r="BE437" s="168">
        <f t="shared" si="54"/>
        <v>0</v>
      </c>
      <c r="BF437" s="168">
        <f t="shared" si="55"/>
        <v>0</v>
      </c>
      <c r="BG437" s="168">
        <f t="shared" si="56"/>
        <v>0</v>
      </c>
      <c r="BH437" s="168">
        <f t="shared" si="57"/>
        <v>0</v>
      </c>
      <c r="BI437" s="168">
        <f t="shared" si="58"/>
        <v>0</v>
      </c>
      <c r="BJ437" s="15" t="s">
        <v>77</v>
      </c>
      <c r="BK437" s="168">
        <f t="shared" si="59"/>
        <v>0</v>
      </c>
      <c r="BL437" s="15" t="s">
        <v>1167</v>
      </c>
      <c r="BM437" s="167" t="s">
        <v>1522</v>
      </c>
    </row>
    <row r="438" spans="1:65" s="2" customFormat="1" ht="24.2" customHeight="1">
      <c r="A438" s="32"/>
      <c r="B438" s="33"/>
      <c r="C438" s="183" t="s">
        <v>1523</v>
      </c>
      <c r="D438" s="183" t="s">
        <v>1120</v>
      </c>
      <c r="E438" s="184" t="s">
        <v>1524</v>
      </c>
      <c r="F438" s="185" t="s">
        <v>1525</v>
      </c>
      <c r="G438" s="186" t="s">
        <v>659</v>
      </c>
      <c r="H438" s="187">
        <v>1</v>
      </c>
      <c r="I438" s="188"/>
      <c r="J438" s="189">
        <f t="shared" si="50"/>
        <v>0</v>
      </c>
      <c r="K438" s="185" t="s">
        <v>120</v>
      </c>
      <c r="L438" s="37"/>
      <c r="M438" s="190" t="s">
        <v>19</v>
      </c>
      <c r="N438" s="191" t="s">
        <v>41</v>
      </c>
      <c r="O438" s="62"/>
      <c r="P438" s="165">
        <f t="shared" si="51"/>
        <v>0</v>
      </c>
      <c r="Q438" s="165">
        <v>0</v>
      </c>
      <c r="R438" s="165">
        <f t="shared" si="52"/>
        <v>0</v>
      </c>
      <c r="S438" s="165">
        <v>0</v>
      </c>
      <c r="T438" s="166">
        <f t="shared" si="53"/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67" t="s">
        <v>1167</v>
      </c>
      <c r="AT438" s="167" t="s">
        <v>1120</v>
      </c>
      <c r="AU438" s="167" t="s">
        <v>77</v>
      </c>
      <c r="AY438" s="15" t="s">
        <v>121</v>
      </c>
      <c r="BE438" s="168">
        <f t="shared" si="54"/>
        <v>0</v>
      </c>
      <c r="BF438" s="168">
        <f t="shared" si="55"/>
        <v>0</v>
      </c>
      <c r="BG438" s="168">
        <f t="shared" si="56"/>
        <v>0</v>
      </c>
      <c r="BH438" s="168">
        <f t="shared" si="57"/>
        <v>0</v>
      </c>
      <c r="BI438" s="168">
        <f t="shared" si="58"/>
        <v>0</v>
      </c>
      <c r="BJ438" s="15" t="s">
        <v>77</v>
      </c>
      <c r="BK438" s="168">
        <f t="shared" si="59"/>
        <v>0</v>
      </c>
      <c r="BL438" s="15" t="s">
        <v>1167</v>
      </c>
      <c r="BM438" s="167" t="s">
        <v>1526</v>
      </c>
    </row>
    <row r="439" spans="1:65" s="2" customFormat="1" ht="24.2" customHeight="1">
      <c r="A439" s="32"/>
      <c r="B439" s="33"/>
      <c r="C439" s="183" t="s">
        <v>1527</v>
      </c>
      <c r="D439" s="183" t="s">
        <v>1120</v>
      </c>
      <c r="E439" s="184" t="s">
        <v>1528</v>
      </c>
      <c r="F439" s="185" t="s">
        <v>1529</v>
      </c>
      <c r="G439" s="186" t="s">
        <v>119</v>
      </c>
      <c r="H439" s="187">
        <v>1</v>
      </c>
      <c r="I439" s="188"/>
      <c r="J439" s="189">
        <f t="shared" si="50"/>
        <v>0</v>
      </c>
      <c r="K439" s="185" t="s">
        <v>120</v>
      </c>
      <c r="L439" s="37"/>
      <c r="M439" s="190" t="s">
        <v>19</v>
      </c>
      <c r="N439" s="191" t="s">
        <v>41</v>
      </c>
      <c r="O439" s="62"/>
      <c r="P439" s="165">
        <f t="shared" si="51"/>
        <v>0</v>
      </c>
      <c r="Q439" s="165">
        <v>0</v>
      </c>
      <c r="R439" s="165">
        <f t="shared" si="52"/>
        <v>0</v>
      </c>
      <c r="S439" s="165">
        <v>0</v>
      </c>
      <c r="T439" s="166">
        <f t="shared" si="53"/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67" t="s">
        <v>1167</v>
      </c>
      <c r="AT439" s="167" t="s">
        <v>1120</v>
      </c>
      <c r="AU439" s="167" t="s">
        <v>77</v>
      </c>
      <c r="AY439" s="15" t="s">
        <v>121</v>
      </c>
      <c r="BE439" s="168">
        <f t="shared" si="54"/>
        <v>0</v>
      </c>
      <c r="BF439" s="168">
        <f t="shared" si="55"/>
        <v>0</v>
      </c>
      <c r="BG439" s="168">
        <f t="shared" si="56"/>
        <v>0</v>
      </c>
      <c r="BH439" s="168">
        <f t="shared" si="57"/>
        <v>0</v>
      </c>
      <c r="BI439" s="168">
        <f t="shared" si="58"/>
        <v>0</v>
      </c>
      <c r="BJ439" s="15" t="s">
        <v>77</v>
      </c>
      <c r="BK439" s="168">
        <f t="shared" si="59"/>
        <v>0</v>
      </c>
      <c r="BL439" s="15" t="s">
        <v>1167</v>
      </c>
      <c r="BM439" s="167" t="s">
        <v>1530</v>
      </c>
    </row>
    <row r="440" spans="1:65" s="2" customFormat="1" ht="24.2" customHeight="1">
      <c r="A440" s="32"/>
      <c r="B440" s="33"/>
      <c r="C440" s="183" t="s">
        <v>1531</v>
      </c>
      <c r="D440" s="183" t="s">
        <v>1120</v>
      </c>
      <c r="E440" s="184" t="s">
        <v>1532</v>
      </c>
      <c r="F440" s="185" t="s">
        <v>1533</v>
      </c>
      <c r="G440" s="186" t="s">
        <v>119</v>
      </c>
      <c r="H440" s="187">
        <v>1</v>
      </c>
      <c r="I440" s="188"/>
      <c r="J440" s="189">
        <f t="shared" si="50"/>
        <v>0</v>
      </c>
      <c r="K440" s="185" t="s">
        <v>120</v>
      </c>
      <c r="L440" s="37"/>
      <c r="M440" s="190" t="s">
        <v>19</v>
      </c>
      <c r="N440" s="191" t="s">
        <v>41</v>
      </c>
      <c r="O440" s="62"/>
      <c r="P440" s="165">
        <f t="shared" si="51"/>
        <v>0</v>
      </c>
      <c r="Q440" s="165">
        <v>0</v>
      </c>
      <c r="R440" s="165">
        <f t="shared" si="52"/>
        <v>0</v>
      </c>
      <c r="S440" s="165">
        <v>0</v>
      </c>
      <c r="T440" s="166">
        <f t="shared" si="53"/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67" t="s">
        <v>1167</v>
      </c>
      <c r="AT440" s="167" t="s">
        <v>1120</v>
      </c>
      <c r="AU440" s="167" t="s">
        <v>77</v>
      </c>
      <c r="AY440" s="15" t="s">
        <v>121</v>
      </c>
      <c r="BE440" s="168">
        <f t="shared" si="54"/>
        <v>0</v>
      </c>
      <c r="BF440" s="168">
        <f t="shared" si="55"/>
        <v>0</v>
      </c>
      <c r="BG440" s="168">
        <f t="shared" si="56"/>
        <v>0</v>
      </c>
      <c r="BH440" s="168">
        <f t="shared" si="57"/>
        <v>0</v>
      </c>
      <c r="BI440" s="168">
        <f t="shared" si="58"/>
        <v>0</v>
      </c>
      <c r="BJ440" s="15" t="s">
        <v>77</v>
      </c>
      <c r="BK440" s="168">
        <f t="shared" si="59"/>
        <v>0</v>
      </c>
      <c r="BL440" s="15" t="s">
        <v>1167</v>
      </c>
      <c r="BM440" s="167" t="s">
        <v>1534</v>
      </c>
    </row>
    <row r="441" spans="1:65" s="2" customFormat="1" ht="24.2" customHeight="1">
      <c r="A441" s="32"/>
      <c r="B441" s="33"/>
      <c r="C441" s="183" t="s">
        <v>1535</v>
      </c>
      <c r="D441" s="183" t="s">
        <v>1120</v>
      </c>
      <c r="E441" s="184" t="s">
        <v>1536</v>
      </c>
      <c r="F441" s="185" t="s">
        <v>1537</v>
      </c>
      <c r="G441" s="186" t="s">
        <v>119</v>
      </c>
      <c r="H441" s="187">
        <v>1</v>
      </c>
      <c r="I441" s="188"/>
      <c r="J441" s="189">
        <f t="shared" si="50"/>
        <v>0</v>
      </c>
      <c r="K441" s="185" t="s">
        <v>120</v>
      </c>
      <c r="L441" s="37"/>
      <c r="M441" s="190" t="s">
        <v>19</v>
      </c>
      <c r="N441" s="191" t="s">
        <v>41</v>
      </c>
      <c r="O441" s="62"/>
      <c r="P441" s="165">
        <f t="shared" si="51"/>
        <v>0</v>
      </c>
      <c r="Q441" s="165">
        <v>0</v>
      </c>
      <c r="R441" s="165">
        <f t="shared" si="52"/>
        <v>0</v>
      </c>
      <c r="S441" s="165">
        <v>0</v>
      </c>
      <c r="T441" s="166">
        <f t="shared" si="53"/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67" t="s">
        <v>1167</v>
      </c>
      <c r="AT441" s="167" t="s">
        <v>1120</v>
      </c>
      <c r="AU441" s="167" t="s">
        <v>77</v>
      </c>
      <c r="AY441" s="15" t="s">
        <v>121</v>
      </c>
      <c r="BE441" s="168">
        <f t="shared" si="54"/>
        <v>0</v>
      </c>
      <c r="BF441" s="168">
        <f t="shared" si="55"/>
        <v>0</v>
      </c>
      <c r="BG441" s="168">
        <f t="shared" si="56"/>
        <v>0</v>
      </c>
      <c r="BH441" s="168">
        <f t="shared" si="57"/>
        <v>0</v>
      </c>
      <c r="BI441" s="168">
        <f t="shared" si="58"/>
        <v>0</v>
      </c>
      <c r="BJ441" s="15" t="s">
        <v>77</v>
      </c>
      <c r="BK441" s="168">
        <f t="shared" si="59"/>
        <v>0</v>
      </c>
      <c r="BL441" s="15" t="s">
        <v>1167</v>
      </c>
      <c r="BM441" s="167" t="s">
        <v>1538</v>
      </c>
    </row>
    <row r="442" spans="1:65" s="2" customFormat="1" ht="16.5" customHeight="1">
      <c r="A442" s="32"/>
      <c r="B442" s="33"/>
      <c r="C442" s="183" t="s">
        <v>1539</v>
      </c>
      <c r="D442" s="183" t="s">
        <v>1120</v>
      </c>
      <c r="E442" s="184" t="s">
        <v>1540</v>
      </c>
      <c r="F442" s="185" t="s">
        <v>1541</v>
      </c>
      <c r="G442" s="186" t="s">
        <v>659</v>
      </c>
      <c r="H442" s="187">
        <v>1</v>
      </c>
      <c r="I442" s="188"/>
      <c r="J442" s="189">
        <f t="shared" si="50"/>
        <v>0</v>
      </c>
      <c r="K442" s="185" t="s">
        <v>120</v>
      </c>
      <c r="L442" s="37"/>
      <c r="M442" s="190" t="s">
        <v>19</v>
      </c>
      <c r="N442" s="191" t="s">
        <v>41</v>
      </c>
      <c r="O442" s="62"/>
      <c r="P442" s="165">
        <f t="shared" si="51"/>
        <v>0</v>
      </c>
      <c r="Q442" s="165">
        <v>0</v>
      </c>
      <c r="R442" s="165">
        <f t="shared" si="52"/>
        <v>0</v>
      </c>
      <c r="S442" s="165">
        <v>0</v>
      </c>
      <c r="T442" s="166">
        <f t="shared" si="53"/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67" t="s">
        <v>1167</v>
      </c>
      <c r="AT442" s="167" t="s">
        <v>1120</v>
      </c>
      <c r="AU442" s="167" t="s">
        <v>77</v>
      </c>
      <c r="AY442" s="15" t="s">
        <v>121</v>
      </c>
      <c r="BE442" s="168">
        <f t="shared" si="54"/>
        <v>0</v>
      </c>
      <c r="BF442" s="168">
        <f t="shared" si="55"/>
        <v>0</v>
      </c>
      <c r="BG442" s="168">
        <f t="shared" si="56"/>
        <v>0</v>
      </c>
      <c r="BH442" s="168">
        <f t="shared" si="57"/>
        <v>0</v>
      </c>
      <c r="BI442" s="168">
        <f t="shared" si="58"/>
        <v>0</v>
      </c>
      <c r="BJ442" s="15" t="s">
        <v>77</v>
      </c>
      <c r="BK442" s="168">
        <f t="shared" si="59"/>
        <v>0</v>
      </c>
      <c r="BL442" s="15" t="s">
        <v>1167</v>
      </c>
      <c r="BM442" s="167" t="s">
        <v>1542</v>
      </c>
    </row>
    <row r="443" spans="1:65" s="2" customFormat="1" ht="16.5" customHeight="1">
      <c r="A443" s="32"/>
      <c r="B443" s="33"/>
      <c r="C443" s="183" t="s">
        <v>1543</v>
      </c>
      <c r="D443" s="183" t="s">
        <v>1120</v>
      </c>
      <c r="E443" s="184" t="s">
        <v>1544</v>
      </c>
      <c r="F443" s="185" t="s">
        <v>1545</v>
      </c>
      <c r="G443" s="186" t="s">
        <v>119</v>
      </c>
      <c r="H443" s="187">
        <v>1</v>
      </c>
      <c r="I443" s="188"/>
      <c r="J443" s="189">
        <f t="shared" si="50"/>
        <v>0</v>
      </c>
      <c r="K443" s="185" t="s">
        <v>120</v>
      </c>
      <c r="L443" s="37"/>
      <c r="M443" s="190" t="s">
        <v>19</v>
      </c>
      <c r="N443" s="191" t="s">
        <v>41</v>
      </c>
      <c r="O443" s="62"/>
      <c r="P443" s="165">
        <f t="shared" si="51"/>
        <v>0</v>
      </c>
      <c r="Q443" s="165">
        <v>0</v>
      </c>
      <c r="R443" s="165">
        <f t="shared" si="52"/>
        <v>0</v>
      </c>
      <c r="S443" s="165">
        <v>0</v>
      </c>
      <c r="T443" s="166">
        <f t="shared" si="53"/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67" t="s">
        <v>1167</v>
      </c>
      <c r="AT443" s="167" t="s">
        <v>1120</v>
      </c>
      <c r="AU443" s="167" t="s">
        <v>77</v>
      </c>
      <c r="AY443" s="15" t="s">
        <v>121</v>
      </c>
      <c r="BE443" s="168">
        <f t="shared" si="54"/>
        <v>0</v>
      </c>
      <c r="BF443" s="168">
        <f t="shared" si="55"/>
        <v>0</v>
      </c>
      <c r="BG443" s="168">
        <f t="shared" si="56"/>
        <v>0</v>
      </c>
      <c r="BH443" s="168">
        <f t="shared" si="57"/>
        <v>0</v>
      </c>
      <c r="BI443" s="168">
        <f t="shared" si="58"/>
        <v>0</v>
      </c>
      <c r="BJ443" s="15" t="s">
        <v>77</v>
      </c>
      <c r="BK443" s="168">
        <f t="shared" si="59"/>
        <v>0</v>
      </c>
      <c r="BL443" s="15" t="s">
        <v>1167</v>
      </c>
      <c r="BM443" s="167" t="s">
        <v>1546</v>
      </c>
    </row>
    <row r="444" spans="1:65" s="2" customFormat="1" ht="16.5" customHeight="1">
      <c r="A444" s="32"/>
      <c r="B444" s="33"/>
      <c r="C444" s="183" t="s">
        <v>1547</v>
      </c>
      <c r="D444" s="183" t="s">
        <v>1120</v>
      </c>
      <c r="E444" s="184" t="s">
        <v>1548</v>
      </c>
      <c r="F444" s="185" t="s">
        <v>1549</v>
      </c>
      <c r="G444" s="186" t="s">
        <v>659</v>
      </c>
      <c r="H444" s="187">
        <v>1</v>
      </c>
      <c r="I444" s="188"/>
      <c r="J444" s="189">
        <f t="shared" si="50"/>
        <v>0</v>
      </c>
      <c r="K444" s="185" t="s">
        <v>120</v>
      </c>
      <c r="L444" s="37"/>
      <c r="M444" s="190" t="s">
        <v>19</v>
      </c>
      <c r="N444" s="191" t="s">
        <v>41</v>
      </c>
      <c r="O444" s="62"/>
      <c r="P444" s="165">
        <f t="shared" si="51"/>
        <v>0</v>
      </c>
      <c r="Q444" s="165">
        <v>0</v>
      </c>
      <c r="R444" s="165">
        <f t="shared" si="52"/>
        <v>0</v>
      </c>
      <c r="S444" s="165">
        <v>0</v>
      </c>
      <c r="T444" s="166">
        <f t="shared" si="53"/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67" t="s">
        <v>1167</v>
      </c>
      <c r="AT444" s="167" t="s">
        <v>1120</v>
      </c>
      <c r="AU444" s="167" t="s">
        <v>77</v>
      </c>
      <c r="AY444" s="15" t="s">
        <v>121</v>
      </c>
      <c r="BE444" s="168">
        <f t="shared" si="54"/>
        <v>0</v>
      </c>
      <c r="BF444" s="168">
        <f t="shared" si="55"/>
        <v>0</v>
      </c>
      <c r="BG444" s="168">
        <f t="shared" si="56"/>
        <v>0</v>
      </c>
      <c r="BH444" s="168">
        <f t="shared" si="57"/>
        <v>0</v>
      </c>
      <c r="BI444" s="168">
        <f t="shared" si="58"/>
        <v>0</v>
      </c>
      <c r="BJ444" s="15" t="s">
        <v>77</v>
      </c>
      <c r="BK444" s="168">
        <f t="shared" si="59"/>
        <v>0</v>
      </c>
      <c r="BL444" s="15" t="s">
        <v>1167</v>
      </c>
      <c r="BM444" s="167" t="s">
        <v>1550</v>
      </c>
    </row>
    <row r="445" spans="1:65" s="2" customFormat="1" ht="16.5" customHeight="1">
      <c r="A445" s="32"/>
      <c r="B445" s="33"/>
      <c r="C445" s="183" t="s">
        <v>1551</v>
      </c>
      <c r="D445" s="183" t="s">
        <v>1120</v>
      </c>
      <c r="E445" s="184" t="s">
        <v>1552</v>
      </c>
      <c r="F445" s="185" t="s">
        <v>1553</v>
      </c>
      <c r="G445" s="186" t="s">
        <v>659</v>
      </c>
      <c r="H445" s="187">
        <v>1</v>
      </c>
      <c r="I445" s="188"/>
      <c r="J445" s="189">
        <f t="shared" si="50"/>
        <v>0</v>
      </c>
      <c r="K445" s="185" t="s">
        <v>120</v>
      </c>
      <c r="L445" s="37"/>
      <c r="M445" s="190" t="s">
        <v>19</v>
      </c>
      <c r="N445" s="191" t="s">
        <v>41</v>
      </c>
      <c r="O445" s="62"/>
      <c r="P445" s="165">
        <f t="shared" si="51"/>
        <v>0</v>
      </c>
      <c r="Q445" s="165">
        <v>0</v>
      </c>
      <c r="R445" s="165">
        <f t="shared" si="52"/>
        <v>0</v>
      </c>
      <c r="S445" s="165">
        <v>0</v>
      </c>
      <c r="T445" s="166">
        <f t="shared" si="53"/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67" t="s">
        <v>1167</v>
      </c>
      <c r="AT445" s="167" t="s">
        <v>1120</v>
      </c>
      <c r="AU445" s="167" t="s">
        <v>77</v>
      </c>
      <c r="AY445" s="15" t="s">
        <v>121</v>
      </c>
      <c r="BE445" s="168">
        <f t="shared" si="54"/>
        <v>0</v>
      </c>
      <c r="BF445" s="168">
        <f t="shared" si="55"/>
        <v>0</v>
      </c>
      <c r="BG445" s="168">
        <f t="shared" si="56"/>
        <v>0</v>
      </c>
      <c r="BH445" s="168">
        <f t="shared" si="57"/>
        <v>0</v>
      </c>
      <c r="BI445" s="168">
        <f t="shared" si="58"/>
        <v>0</v>
      </c>
      <c r="BJ445" s="15" t="s">
        <v>77</v>
      </c>
      <c r="BK445" s="168">
        <f t="shared" si="59"/>
        <v>0</v>
      </c>
      <c r="BL445" s="15" t="s">
        <v>1167</v>
      </c>
      <c r="BM445" s="167" t="s">
        <v>1554</v>
      </c>
    </row>
    <row r="446" spans="1:65" s="2" customFormat="1" ht="24.2" customHeight="1">
      <c r="A446" s="32"/>
      <c r="B446" s="33"/>
      <c r="C446" s="183" t="s">
        <v>1555</v>
      </c>
      <c r="D446" s="183" t="s">
        <v>1120</v>
      </c>
      <c r="E446" s="184" t="s">
        <v>1556</v>
      </c>
      <c r="F446" s="185" t="s">
        <v>1557</v>
      </c>
      <c r="G446" s="186" t="s">
        <v>119</v>
      </c>
      <c r="H446" s="187">
        <v>1</v>
      </c>
      <c r="I446" s="188"/>
      <c r="J446" s="189">
        <f t="shared" si="50"/>
        <v>0</v>
      </c>
      <c r="K446" s="185" t="s">
        <v>120</v>
      </c>
      <c r="L446" s="37"/>
      <c r="M446" s="190" t="s">
        <v>19</v>
      </c>
      <c r="N446" s="191" t="s">
        <v>41</v>
      </c>
      <c r="O446" s="62"/>
      <c r="P446" s="165">
        <f t="shared" si="51"/>
        <v>0</v>
      </c>
      <c r="Q446" s="165">
        <v>0</v>
      </c>
      <c r="R446" s="165">
        <f t="shared" si="52"/>
        <v>0</v>
      </c>
      <c r="S446" s="165">
        <v>0</v>
      </c>
      <c r="T446" s="166">
        <f t="shared" si="53"/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67" t="s">
        <v>1167</v>
      </c>
      <c r="AT446" s="167" t="s">
        <v>1120</v>
      </c>
      <c r="AU446" s="167" t="s">
        <v>77</v>
      </c>
      <c r="AY446" s="15" t="s">
        <v>121</v>
      </c>
      <c r="BE446" s="168">
        <f t="shared" si="54"/>
        <v>0</v>
      </c>
      <c r="BF446" s="168">
        <f t="shared" si="55"/>
        <v>0</v>
      </c>
      <c r="BG446" s="168">
        <f t="shared" si="56"/>
        <v>0</v>
      </c>
      <c r="BH446" s="168">
        <f t="shared" si="57"/>
        <v>0</v>
      </c>
      <c r="BI446" s="168">
        <f t="shared" si="58"/>
        <v>0</v>
      </c>
      <c r="BJ446" s="15" t="s">
        <v>77</v>
      </c>
      <c r="BK446" s="168">
        <f t="shared" si="59"/>
        <v>0</v>
      </c>
      <c r="BL446" s="15" t="s">
        <v>1167</v>
      </c>
      <c r="BM446" s="167" t="s">
        <v>1558</v>
      </c>
    </row>
    <row r="447" spans="1:65" s="2" customFormat="1" ht="16.5" customHeight="1">
      <c r="A447" s="32"/>
      <c r="B447" s="33"/>
      <c r="C447" s="183" t="s">
        <v>1559</v>
      </c>
      <c r="D447" s="183" t="s">
        <v>1120</v>
      </c>
      <c r="E447" s="184" t="s">
        <v>1560</v>
      </c>
      <c r="F447" s="185" t="s">
        <v>1561</v>
      </c>
      <c r="G447" s="186" t="s">
        <v>119</v>
      </c>
      <c r="H447" s="187">
        <v>1</v>
      </c>
      <c r="I447" s="188"/>
      <c r="J447" s="189">
        <f t="shared" si="50"/>
        <v>0</v>
      </c>
      <c r="K447" s="185" t="s">
        <v>120</v>
      </c>
      <c r="L447" s="37"/>
      <c r="M447" s="190" t="s">
        <v>19</v>
      </c>
      <c r="N447" s="191" t="s">
        <v>41</v>
      </c>
      <c r="O447" s="62"/>
      <c r="P447" s="165">
        <f t="shared" si="51"/>
        <v>0</v>
      </c>
      <c r="Q447" s="165">
        <v>0</v>
      </c>
      <c r="R447" s="165">
        <f t="shared" si="52"/>
        <v>0</v>
      </c>
      <c r="S447" s="165">
        <v>0</v>
      </c>
      <c r="T447" s="166">
        <f t="shared" si="53"/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67" t="s">
        <v>1167</v>
      </c>
      <c r="AT447" s="167" t="s">
        <v>1120</v>
      </c>
      <c r="AU447" s="167" t="s">
        <v>77</v>
      </c>
      <c r="AY447" s="15" t="s">
        <v>121</v>
      </c>
      <c r="BE447" s="168">
        <f t="shared" si="54"/>
        <v>0</v>
      </c>
      <c r="BF447" s="168">
        <f t="shared" si="55"/>
        <v>0</v>
      </c>
      <c r="BG447" s="168">
        <f t="shared" si="56"/>
        <v>0</v>
      </c>
      <c r="BH447" s="168">
        <f t="shared" si="57"/>
        <v>0</v>
      </c>
      <c r="BI447" s="168">
        <f t="shared" si="58"/>
        <v>0</v>
      </c>
      <c r="BJ447" s="15" t="s">
        <v>77</v>
      </c>
      <c r="BK447" s="168">
        <f t="shared" si="59"/>
        <v>0</v>
      </c>
      <c r="BL447" s="15" t="s">
        <v>1167</v>
      </c>
      <c r="BM447" s="167" t="s">
        <v>1562</v>
      </c>
    </row>
    <row r="448" spans="1:65" s="2" customFormat="1" ht="16.5" customHeight="1">
      <c r="A448" s="32"/>
      <c r="B448" s="33"/>
      <c r="C448" s="183" t="s">
        <v>1563</v>
      </c>
      <c r="D448" s="183" t="s">
        <v>1120</v>
      </c>
      <c r="E448" s="184" t="s">
        <v>1564</v>
      </c>
      <c r="F448" s="185" t="s">
        <v>1565</v>
      </c>
      <c r="G448" s="186" t="s">
        <v>119</v>
      </c>
      <c r="H448" s="187">
        <v>1</v>
      </c>
      <c r="I448" s="188"/>
      <c r="J448" s="189">
        <f t="shared" si="50"/>
        <v>0</v>
      </c>
      <c r="K448" s="185" t="s">
        <v>120</v>
      </c>
      <c r="L448" s="37"/>
      <c r="M448" s="190" t="s">
        <v>19</v>
      </c>
      <c r="N448" s="191" t="s">
        <v>41</v>
      </c>
      <c r="O448" s="62"/>
      <c r="P448" s="165">
        <f t="shared" si="51"/>
        <v>0</v>
      </c>
      <c r="Q448" s="165">
        <v>0</v>
      </c>
      <c r="R448" s="165">
        <f t="shared" si="52"/>
        <v>0</v>
      </c>
      <c r="S448" s="165">
        <v>0</v>
      </c>
      <c r="T448" s="166">
        <f t="shared" si="53"/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67" t="s">
        <v>1167</v>
      </c>
      <c r="AT448" s="167" t="s">
        <v>1120</v>
      </c>
      <c r="AU448" s="167" t="s">
        <v>77</v>
      </c>
      <c r="AY448" s="15" t="s">
        <v>121</v>
      </c>
      <c r="BE448" s="168">
        <f t="shared" si="54"/>
        <v>0</v>
      </c>
      <c r="BF448" s="168">
        <f t="shared" si="55"/>
        <v>0</v>
      </c>
      <c r="BG448" s="168">
        <f t="shared" si="56"/>
        <v>0</v>
      </c>
      <c r="BH448" s="168">
        <f t="shared" si="57"/>
        <v>0</v>
      </c>
      <c r="BI448" s="168">
        <f t="shared" si="58"/>
        <v>0</v>
      </c>
      <c r="BJ448" s="15" t="s">
        <v>77</v>
      </c>
      <c r="BK448" s="168">
        <f t="shared" si="59"/>
        <v>0</v>
      </c>
      <c r="BL448" s="15" t="s">
        <v>1167</v>
      </c>
      <c r="BM448" s="167" t="s">
        <v>1566</v>
      </c>
    </row>
    <row r="449" spans="1:65" s="2" customFormat="1" ht="16.5" customHeight="1">
      <c r="A449" s="32"/>
      <c r="B449" s="33"/>
      <c r="C449" s="183" t="s">
        <v>1567</v>
      </c>
      <c r="D449" s="183" t="s">
        <v>1120</v>
      </c>
      <c r="E449" s="184" t="s">
        <v>1568</v>
      </c>
      <c r="F449" s="185" t="s">
        <v>1569</v>
      </c>
      <c r="G449" s="186" t="s">
        <v>119</v>
      </c>
      <c r="H449" s="187">
        <v>1</v>
      </c>
      <c r="I449" s="188"/>
      <c r="J449" s="189">
        <f t="shared" si="50"/>
        <v>0</v>
      </c>
      <c r="K449" s="185" t="s">
        <v>120</v>
      </c>
      <c r="L449" s="37"/>
      <c r="M449" s="190" t="s">
        <v>19</v>
      </c>
      <c r="N449" s="191" t="s">
        <v>41</v>
      </c>
      <c r="O449" s="62"/>
      <c r="P449" s="165">
        <f t="shared" si="51"/>
        <v>0</v>
      </c>
      <c r="Q449" s="165">
        <v>0</v>
      </c>
      <c r="R449" s="165">
        <f t="shared" si="52"/>
        <v>0</v>
      </c>
      <c r="S449" s="165">
        <v>0</v>
      </c>
      <c r="T449" s="166">
        <f t="shared" si="53"/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67" t="s">
        <v>1167</v>
      </c>
      <c r="AT449" s="167" t="s">
        <v>1120</v>
      </c>
      <c r="AU449" s="167" t="s">
        <v>77</v>
      </c>
      <c r="AY449" s="15" t="s">
        <v>121</v>
      </c>
      <c r="BE449" s="168">
        <f t="shared" si="54"/>
        <v>0</v>
      </c>
      <c r="BF449" s="168">
        <f t="shared" si="55"/>
        <v>0</v>
      </c>
      <c r="BG449" s="168">
        <f t="shared" si="56"/>
        <v>0</v>
      </c>
      <c r="BH449" s="168">
        <f t="shared" si="57"/>
        <v>0</v>
      </c>
      <c r="BI449" s="168">
        <f t="shared" si="58"/>
        <v>0</v>
      </c>
      <c r="BJ449" s="15" t="s">
        <v>77</v>
      </c>
      <c r="BK449" s="168">
        <f t="shared" si="59"/>
        <v>0</v>
      </c>
      <c r="BL449" s="15" t="s">
        <v>1167</v>
      </c>
      <c r="BM449" s="167" t="s">
        <v>1570</v>
      </c>
    </row>
    <row r="450" spans="1:65" s="2" customFormat="1" ht="33" customHeight="1">
      <c r="A450" s="32"/>
      <c r="B450" s="33"/>
      <c r="C450" s="183" t="s">
        <v>1571</v>
      </c>
      <c r="D450" s="183" t="s">
        <v>1120</v>
      </c>
      <c r="E450" s="184" t="s">
        <v>1572</v>
      </c>
      <c r="F450" s="185" t="s">
        <v>1573</v>
      </c>
      <c r="G450" s="186" t="s">
        <v>119</v>
      </c>
      <c r="H450" s="187">
        <v>1</v>
      </c>
      <c r="I450" s="188"/>
      <c r="J450" s="189">
        <f t="shared" si="50"/>
        <v>0</v>
      </c>
      <c r="K450" s="185" t="s">
        <v>120</v>
      </c>
      <c r="L450" s="37"/>
      <c r="M450" s="190" t="s">
        <v>19</v>
      </c>
      <c r="N450" s="191" t="s">
        <v>41</v>
      </c>
      <c r="O450" s="62"/>
      <c r="P450" s="165">
        <f t="shared" si="51"/>
        <v>0</v>
      </c>
      <c r="Q450" s="165">
        <v>0</v>
      </c>
      <c r="R450" s="165">
        <f t="shared" si="52"/>
        <v>0</v>
      </c>
      <c r="S450" s="165">
        <v>0</v>
      </c>
      <c r="T450" s="166">
        <f t="shared" si="53"/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67" t="s">
        <v>1167</v>
      </c>
      <c r="AT450" s="167" t="s">
        <v>1120</v>
      </c>
      <c r="AU450" s="167" t="s">
        <v>77</v>
      </c>
      <c r="AY450" s="15" t="s">
        <v>121</v>
      </c>
      <c r="BE450" s="168">
        <f t="shared" si="54"/>
        <v>0</v>
      </c>
      <c r="BF450" s="168">
        <f t="shared" si="55"/>
        <v>0</v>
      </c>
      <c r="BG450" s="168">
        <f t="shared" si="56"/>
        <v>0</v>
      </c>
      <c r="BH450" s="168">
        <f t="shared" si="57"/>
        <v>0</v>
      </c>
      <c r="BI450" s="168">
        <f t="shared" si="58"/>
        <v>0</v>
      </c>
      <c r="BJ450" s="15" t="s">
        <v>77</v>
      </c>
      <c r="BK450" s="168">
        <f t="shared" si="59"/>
        <v>0</v>
      </c>
      <c r="BL450" s="15" t="s">
        <v>1167</v>
      </c>
      <c r="BM450" s="167" t="s">
        <v>1574</v>
      </c>
    </row>
    <row r="451" spans="1:65" s="2" customFormat="1" ht="24.2" customHeight="1">
      <c r="A451" s="32"/>
      <c r="B451" s="33"/>
      <c r="C451" s="183" t="s">
        <v>1575</v>
      </c>
      <c r="D451" s="183" t="s">
        <v>1120</v>
      </c>
      <c r="E451" s="184" t="s">
        <v>1576</v>
      </c>
      <c r="F451" s="185" t="s">
        <v>1577</v>
      </c>
      <c r="G451" s="186" t="s">
        <v>119</v>
      </c>
      <c r="H451" s="187">
        <v>1</v>
      </c>
      <c r="I451" s="188"/>
      <c r="J451" s="189">
        <f t="shared" si="50"/>
        <v>0</v>
      </c>
      <c r="K451" s="185" t="s">
        <v>120</v>
      </c>
      <c r="L451" s="37"/>
      <c r="M451" s="190" t="s">
        <v>19</v>
      </c>
      <c r="N451" s="191" t="s">
        <v>41</v>
      </c>
      <c r="O451" s="62"/>
      <c r="P451" s="165">
        <f t="shared" si="51"/>
        <v>0</v>
      </c>
      <c r="Q451" s="165">
        <v>0</v>
      </c>
      <c r="R451" s="165">
        <f t="shared" si="52"/>
        <v>0</v>
      </c>
      <c r="S451" s="165">
        <v>0</v>
      </c>
      <c r="T451" s="166">
        <f t="shared" si="53"/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67" t="s">
        <v>1167</v>
      </c>
      <c r="AT451" s="167" t="s">
        <v>1120</v>
      </c>
      <c r="AU451" s="167" t="s">
        <v>77</v>
      </c>
      <c r="AY451" s="15" t="s">
        <v>121</v>
      </c>
      <c r="BE451" s="168">
        <f t="shared" si="54"/>
        <v>0</v>
      </c>
      <c r="BF451" s="168">
        <f t="shared" si="55"/>
        <v>0</v>
      </c>
      <c r="BG451" s="168">
        <f t="shared" si="56"/>
        <v>0</v>
      </c>
      <c r="BH451" s="168">
        <f t="shared" si="57"/>
        <v>0</v>
      </c>
      <c r="BI451" s="168">
        <f t="shared" si="58"/>
        <v>0</v>
      </c>
      <c r="BJ451" s="15" t="s">
        <v>77</v>
      </c>
      <c r="BK451" s="168">
        <f t="shared" si="59"/>
        <v>0</v>
      </c>
      <c r="BL451" s="15" t="s">
        <v>1167</v>
      </c>
      <c r="BM451" s="167" t="s">
        <v>1578</v>
      </c>
    </row>
    <row r="452" spans="1:65" s="2" customFormat="1" ht="24.2" customHeight="1">
      <c r="A452" s="32"/>
      <c r="B452" s="33"/>
      <c r="C452" s="183" t="s">
        <v>1579</v>
      </c>
      <c r="D452" s="183" t="s">
        <v>1120</v>
      </c>
      <c r="E452" s="184" t="s">
        <v>1580</v>
      </c>
      <c r="F452" s="185" t="s">
        <v>1581</v>
      </c>
      <c r="G452" s="186" t="s">
        <v>119</v>
      </c>
      <c r="H452" s="187">
        <v>1</v>
      </c>
      <c r="I452" s="188"/>
      <c r="J452" s="189">
        <f t="shared" si="50"/>
        <v>0</v>
      </c>
      <c r="K452" s="185" t="s">
        <v>120</v>
      </c>
      <c r="L452" s="37"/>
      <c r="M452" s="190" t="s">
        <v>19</v>
      </c>
      <c r="N452" s="191" t="s">
        <v>41</v>
      </c>
      <c r="O452" s="62"/>
      <c r="P452" s="165">
        <f t="shared" si="51"/>
        <v>0</v>
      </c>
      <c r="Q452" s="165">
        <v>0</v>
      </c>
      <c r="R452" s="165">
        <f t="shared" si="52"/>
        <v>0</v>
      </c>
      <c r="S452" s="165">
        <v>0</v>
      </c>
      <c r="T452" s="166">
        <f t="shared" si="53"/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67" t="s">
        <v>1167</v>
      </c>
      <c r="AT452" s="167" t="s">
        <v>1120</v>
      </c>
      <c r="AU452" s="167" t="s">
        <v>77</v>
      </c>
      <c r="AY452" s="15" t="s">
        <v>121</v>
      </c>
      <c r="BE452" s="168">
        <f t="shared" si="54"/>
        <v>0</v>
      </c>
      <c r="BF452" s="168">
        <f t="shared" si="55"/>
        <v>0</v>
      </c>
      <c r="BG452" s="168">
        <f t="shared" si="56"/>
        <v>0</v>
      </c>
      <c r="BH452" s="168">
        <f t="shared" si="57"/>
        <v>0</v>
      </c>
      <c r="BI452" s="168">
        <f t="shared" si="58"/>
        <v>0</v>
      </c>
      <c r="BJ452" s="15" t="s">
        <v>77</v>
      </c>
      <c r="BK452" s="168">
        <f t="shared" si="59"/>
        <v>0</v>
      </c>
      <c r="BL452" s="15" t="s">
        <v>1167</v>
      </c>
      <c r="BM452" s="167" t="s">
        <v>1582</v>
      </c>
    </row>
    <row r="453" spans="1:65" s="2" customFormat="1" ht="24.2" customHeight="1">
      <c r="A453" s="32"/>
      <c r="B453" s="33"/>
      <c r="C453" s="183" t="s">
        <v>1583</v>
      </c>
      <c r="D453" s="183" t="s">
        <v>1120</v>
      </c>
      <c r="E453" s="184" t="s">
        <v>1584</v>
      </c>
      <c r="F453" s="185" t="s">
        <v>1585</v>
      </c>
      <c r="G453" s="186" t="s">
        <v>119</v>
      </c>
      <c r="H453" s="187">
        <v>1</v>
      </c>
      <c r="I453" s="188"/>
      <c r="J453" s="189">
        <f t="shared" si="50"/>
        <v>0</v>
      </c>
      <c r="K453" s="185" t="s">
        <v>120</v>
      </c>
      <c r="L453" s="37"/>
      <c r="M453" s="190" t="s">
        <v>19</v>
      </c>
      <c r="N453" s="191" t="s">
        <v>41</v>
      </c>
      <c r="O453" s="62"/>
      <c r="P453" s="165">
        <f t="shared" si="51"/>
        <v>0</v>
      </c>
      <c r="Q453" s="165">
        <v>0</v>
      </c>
      <c r="R453" s="165">
        <f t="shared" si="52"/>
        <v>0</v>
      </c>
      <c r="S453" s="165">
        <v>0</v>
      </c>
      <c r="T453" s="166">
        <f t="shared" si="53"/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67" t="s">
        <v>1167</v>
      </c>
      <c r="AT453" s="167" t="s">
        <v>1120</v>
      </c>
      <c r="AU453" s="167" t="s">
        <v>77</v>
      </c>
      <c r="AY453" s="15" t="s">
        <v>121</v>
      </c>
      <c r="BE453" s="168">
        <f t="shared" si="54"/>
        <v>0</v>
      </c>
      <c r="BF453" s="168">
        <f t="shared" si="55"/>
        <v>0</v>
      </c>
      <c r="BG453" s="168">
        <f t="shared" si="56"/>
        <v>0</v>
      </c>
      <c r="BH453" s="168">
        <f t="shared" si="57"/>
        <v>0</v>
      </c>
      <c r="BI453" s="168">
        <f t="shared" si="58"/>
        <v>0</v>
      </c>
      <c r="BJ453" s="15" t="s">
        <v>77</v>
      </c>
      <c r="BK453" s="168">
        <f t="shared" si="59"/>
        <v>0</v>
      </c>
      <c r="BL453" s="15" t="s">
        <v>1167</v>
      </c>
      <c r="BM453" s="167" t="s">
        <v>1586</v>
      </c>
    </row>
    <row r="454" spans="1:65" s="2" customFormat="1" ht="33" customHeight="1">
      <c r="A454" s="32"/>
      <c r="B454" s="33"/>
      <c r="C454" s="183" t="s">
        <v>1587</v>
      </c>
      <c r="D454" s="183" t="s">
        <v>1120</v>
      </c>
      <c r="E454" s="184" t="s">
        <v>1588</v>
      </c>
      <c r="F454" s="185" t="s">
        <v>1589</v>
      </c>
      <c r="G454" s="186" t="s">
        <v>119</v>
      </c>
      <c r="H454" s="187">
        <v>1</v>
      </c>
      <c r="I454" s="188"/>
      <c r="J454" s="189">
        <f t="shared" si="50"/>
        <v>0</v>
      </c>
      <c r="K454" s="185" t="s">
        <v>120</v>
      </c>
      <c r="L454" s="37"/>
      <c r="M454" s="190" t="s">
        <v>19</v>
      </c>
      <c r="N454" s="191" t="s">
        <v>41</v>
      </c>
      <c r="O454" s="62"/>
      <c r="P454" s="165">
        <f t="shared" si="51"/>
        <v>0</v>
      </c>
      <c r="Q454" s="165">
        <v>0</v>
      </c>
      <c r="R454" s="165">
        <f t="shared" si="52"/>
        <v>0</v>
      </c>
      <c r="S454" s="165">
        <v>0</v>
      </c>
      <c r="T454" s="166">
        <f t="shared" si="53"/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67" t="s">
        <v>1167</v>
      </c>
      <c r="AT454" s="167" t="s">
        <v>1120</v>
      </c>
      <c r="AU454" s="167" t="s">
        <v>77</v>
      </c>
      <c r="AY454" s="15" t="s">
        <v>121</v>
      </c>
      <c r="BE454" s="168">
        <f t="shared" si="54"/>
        <v>0</v>
      </c>
      <c r="BF454" s="168">
        <f t="shared" si="55"/>
        <v>0</v>
      </c>
      <c r="BG454" s="168">
        <f t="shared" si="56"/>
        <v>0</v>
      </c>
      <c r="BH454" s="168">
        <f t="shared" si="57"/>
        <v>0</v>
      </c>
      <c r="BI454" s="168">
        <f t="shared" si="58"/>
        <v>0</v>
      </c>
      <c r="BJ454" s="15" t="s">
        <v>77</v>
      </c>
      <c r="BK454" s="168">
        <f t="shared" si="59"/>
        <v>0</v>
      </c>
      <c r="BL454" s="15" t="s">
        <v>1167</v>
      </c>
      <c r="BM454" s="167" t="s">
        <v>1590</v>
      </c>
    </row>
    <row r="455" spans="1:65" s="2" customFormat="1" ht="37.9" customHeight="1">
      <c r="A455" s="32"/>
      <c r="B455" s="33"/>
      <c r="C455" s="183" t="s">
        <v>1591</v>
      </c>
      <c r="D455" s="183" t="s">
        <v>1120</v>
      </c>
      <c r="E455" s="184" t="s">
        <v>1592</v>
      </c>
      <c r="F455" s="185" t="s">
        <v>1593</v>
      </c>
      <c r="G455" s="186" t="s">
        <v>119</v>
      </c>
      <c r="H455" s="187">
        <v>1</v>
      </c>
      <c r="I455" s="188"/>
      <c r="J455" s="189">
        <f t="shared" si="50"/>
        <v>0</v>
      </c>
      <c r="K455" s="185" t="s">
        <v>120</v>
      </c>
      <c r="L455" s="37"/>
      <c r="M455" s="190" t="s">
        <v>19</v>
      </c>
      <c r="N455" s="191" t="s">
        <v>41</v>
      </c>
      <c r="O455" s="62"/>
      <c r="P455" s="165">
        <f t="shared" si="51"/>
        <v>0</v>
      </c>
      <c r="Q455" s="165">
        <v>0</v>
      </c>
      <c r="R455" s="165">
        <f t="shared" si="52"/>
        <v>0</v>
      </c>
      <c r="S455" s="165">
        <v>0</v>
      </c>
      <c r="T455" s="166">
        <f t="shared" si="53"/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67" t="s">
        <v>1167</v>
      </c>
      <c r="AT455" s="167" t="s">
        <v>1120</v>
      </c>
      <c r="AU455" s="167" t="s">
        <v>77</v>
      </c>
      <c r="AY455" s="15" t="s">
        <v>121</v>
      </c>
      <c r="BE455" s="168">
        <f t="shared" si="54"/>
        <v>0</v>
      </c>
      <c r="BF455" s="168">
        <f t="shared" si="55"/>
        <v>0</v>
      </c>
      <c r="BG455" s="168">
        <f t="shared" si="56"/>
        <v>0</v>
      </c>
      <c r="BH455" s="168">
        <f t="shared" si="57"/>
        <v>0</v>
      </c>
      <c r="BI455" s="168">
        <f t="shared" si="58"/>
        <v>0</v>
      </c>
      <c r="BJ455" s="15" t="s">
        <v>77</v>
      </c>
      <c r="BK455" s="168">
        <f t="shared" si="59"/>
        <v>0</v>
      </c>
      <c r="BL455" s="15" t="s">
        <v>1167</v>
      </c>
      <c r="BM455" s="167" t="s">
        <v>1594</v>
      </c>
    </row>
    <row r="456" spans="1:65" s="2" customFormat="1" ht="16.5" customHeight="1">
      <c r="A456" s="32"/>
      <c r="B456" s="33"/>
      <c r="C456" s="183" t="s">
        <v>1595</v>
      </c>
      <c r="D456" s="183" t="s">
        <v>1120</v>
      </c>
      <c r="E456" s="184" t="s">
        <v>1596</v>
      </c>
      <c r="F456" s="185" t="s">
        <v>1597</v>
      </c>
      <c r="G456" s="186" t="s">
        <v>119</v>
      </c>
      <c r="H456" s="187">
        <v>1</v>
      </c>
      <c r="I456" s="188"/>
      <c r="J456" s="189">
        <f t="shared" si="50"/>
        <v>0</v>
      </c>
      <c r="K456" s="185" t="s">
        <v>120</v>
      </c>
      <c r="L456" s="37"/>
      <c r="M456" s="190" t="s">
        <v>19</v>
      </c>
      <c r="N456" s="191" t="s">
        <v>41</v>
      </c>
      <c r="O456" s="62"/>
      <c r="P456" s="165">
        <f t="shared" si="51"/>
        <v>0</v>
      </c>
      <c r="Q456" s="165">
        <v>0</v>
      </c>
      <c r="R456" s="165">
        <f t="shared" si="52"/>
        <v>0</v>
      </c>
      <c r="S456" s="165">
        <v>0</v>
      </c>
      <c r="T456" s="166">
        <f t="shared" si="53"/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67" t="s">
        <v>1167</v>
      </c>
      <c r="AT456" s="167" t="s">
        <v>1120</v>
      </c>
      <c r="AU456" s="167" t="s">
        <v>77</v>
      </c>
      <c r="AY456" s="15" t="s">
        <v>121</v>
      </c>
      <c r="BE456" s="168">
        <f t="shared" si="54"/>
        <v>0</v>
      </c>
      <c r="BF456" s="168">
        <f t="shared" si="55"/>
        <v>0</v>
      </c>
      <c r="BG456" s="168">
        <f t="shared" si="56"/>
        <v>0</v>
      </c>
      <c r="BH456" s="168">
        <f t="shared" si="57"/>
        <v>0</v>
      </c>
      <c r="BI456" s="168">
        <f t="shared" si="58"/>
        <v>0</v>
      </c>
      <c r="BJ456" s="15" t="s">
        <v>77</v>
      </c>
      <c r="BK456" s="168">
        <f t="shared" si="59"/>
        <v>0</v>
      </c>
      <c r="BL456" s="15" t="s">
        <v>1167</v>
      </c>
      <c r="BM456" s="167" t="s">
        <v>1598</v>
      </c>
    </row>
    <row r="457" spans="1:65" s="2" customFormat="1" ht="33" customHeight="1">
      <c r="A457" s="32"/>
      <c r="B457" s="33"/>
      <c r="C457" s="183" t="s">
        <v>1599</v>
      </c>
      <c r="D457" s="183" t="s">
        <v>1120</v>
      </c>
      <c r="E457" s="184" t="s">
        <v>1600</v>
      </c>
      <c r="F457" s="185" t="s">
        <v>1601</v>
      </c>
      <c r="G457" s="186" t="s">
        <v>119</v>
      </c>
      <c r="H457" s="187">
        <v>1</v>
      </c>
      <c r="I457" s="188"/>
      <c r="J457" s="189">
        <f t="shared" si="50"/>
        <v>0</v>
      </c>
      <c r="K457" s="185" t="s">
        <v>120</v>
      </c>
      <c r="L457" s="37"/>
      <c r="M457" s="190" t="s">
        <v>19</v>
      </c>
      <c r="N457" s="191" t="s">
        <v>41</v>
      </c>
      <c r="O457" s="62"/>
      <c r="P457" s="165">
        <f t="shared" si="51"/>
        <v>0</v>
      </c>
      <c r="Q457" s="165">
        <v>0</v>
      </c>
      <c r="R457" s="165">
        <f t="shared" si="52"/>
        <v>0</v>
      </c>
      <c r="S457" s="165">
        <v>0</v>
      </c>
      <c r="T457" s="166">
        <f t="shared" si="53"/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67" t="s">
        <v>1167</v>
      </c>
      <c r="AT457" s="167" t="s">
        <v>1120</v>
      </c>
      <c r="AU457" s="167" t="s">
        <v>77</v>
      </c>
      <c r="AY457" s="15" t="s">
        <v>121</v>
      </c>
      <c r="BE457" s="168">
        <f t="shared" si="54"/>
        <v>0</v>
      </c>
      <c r="BF457" s="168">
        <f t="shared" si="55"/>
        <v>0</v>
      </c>
      <c r="BG457" s="168">
        <f t="shared" si="56"/>
        <v>0</v>
      </c>
      <c r="BH457" s="168">
        <f t="shared" si="57"/>
        <v>0</v>
      </c>
      <c r="BI457" s="168">
        <f t="shared" si="58"/>
        <v>0</v>
      </c>
      <c r="BJ457" s="15" t="s">
        <v>77</v>
      </c>
      <c r="BK457" s="168">
        <f t="shared" si="59"/>
        <v>0</v>
      </c>
      <c r="BL457" s="15" t="s">
        <v>1167</v>
      </c>
      <c r="BM457" s="167" t="s">
        <v>1602</v>
      </c>
    </row>
    <row r="458" spans="1:65" s="2" customFormat="1" ht="33" customHeight="1">
      <c r="A458" s="32"/>
      <c r="B458" s="33"/>
      <c r="C458" s="183" t="s">
        <v>1603</v>
      </c>
      <c r="D458" s="183" t="s">
        <v>1120</v>
      </c>
      <c r="E458" s="184" t="s">
        <v>1604</v>
      </c>
      <c r="F458" s="185" t="s">
        <v>1605</v>
      </c>
      <c r="G458" s="186" t="s">
        <v>119</v>
      </c>
      <c r="H458" s="187">
        <v>1</v>
      </c>
      <c r="I458" s="188"/>
      <c r="J458" s="189">
        <f t="shared" si="50"/>
        <v>0</v>
      </c>
      <c r="K458" s="185" t="s">
        <v>120</v>
      </c>
      <c r="L458" s="37"/>
      <c r="M458" s="190" t="s">
        <v>19</v>
      </c>
      <c r="N458" s="191" t="s">
        <v>41</v>
      </c>
      <c r="O458" s="62"/>
      <c r="P458" s="165">
        <f t="shared" si="51"/>
        <v>0</v>
      </c>
      <c r="Q458" s="165">
        <v>0</v>
      </c>
      <c r="R458" s="165">
        <f t="shared" si="52"/>
        <v>0</v>
      </c>
      <c r="S458" s="165">
        <v>0</v>
      </c>
      <c r="T458" s="166">
        <f t="shared" si="53"/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67" t="s">
        <v>1167</v>
      </c>
      <c r="AT458" s="167" t="s">
        <v>1120</v>
      </c>
      <c r="AU458" s="167" t="s">
        <v>77</v>
      </c>
      <c r="AY458" s="15" t="s">
        <v>121</v>
      </c>
      <c r="BE458" s="168">
        <f t="shared" si="54"/>
        <v>0</v>
      </c>
      <c r="BF458" s="168">
        <f t="shared" si="55"/>
        <v>0</v>
      </c>
      <c r="BG458" s="168">
        <f t="shared" si="56"/>
        <v>0</v>
      </c>
      <c r="BH458" s="168">
        <f t="shared" si="57"/>
        <v>0</v>
      </c>
      <c r="BI458" s="168">
        <f t="shared" si="58"/>
        <v>0</v>
      </c>
      <c r="BJ458" s="15" t="s">
        <v>77</v>
      </c>
      <c r="BK458" s="168">
        <f t="shared" si="59"/>
        <v>0</v>
      </c>
      <c r="BL458" s="15" t="s">
        <v>1167</v>
      </c>
      <c r="BM458" s="167" t="s">
        <v>1606</v>
      </c>
    </row>
    <row r="459" spans="1:65" s="2" customFormat="1" ht="44.25" customHeight="1">
      <c r="A459" s="32"/>
      <c r="B459" s="33"/>
      <c r="C459" s="183" t="s">
        <v>1607</v>
      </c>
      <c r="D459" s="183" t="s">
        <v>1120</v>
      </c>
      <c r="E459" s="184" t="s">
        <v>1608</v>
      </c>
      <c r="F459" s="185" t="s">
        <v>1609</v>
      </c>
      <c r="G459" s="186" t="s">
        <v>1610</v>
      </c>
      <c r="H459" s="187">
        <v>1</v>
      </c>
      <c r="I459" s="188"/>
      <c r="J459" s="189">
        <f t="shared" si="50"/>
        <v>0</v>
      </c>
      <c r="K459" s="185" t="s">
        <v>120</v>
      </c>
      <c r="L459" s="37"/>
      <c r="M459" s="190" t="s">
        <v>19</v>
      </c>
      <c r="N459" s="191" t="s">
        <v>41</v>
      </c>
      <c r="O459" s="62"/>
      <c r="P459" s="165">
        <f t="shared" si="51"/>
        <v>0</v>
      </c>
      <c r="Q459" s="165">
        <v>0</v>
      </c>
      <c r="R459" s="165">
        <f t="shared" si="52"/>
        <v>0</v>
      </c>
      <c r="S459" s="165">
        <v>0</v>
      </c>
      <c r="T459" s="166">
        <f t="shared" si="53"/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67" t="s">
        <v>1167</v>
      </c>
      <c r="AT459" s="167" t="s">
        <v>1120</v>
      </c>
      <c r="AU459" s="167" t="s">
        <v>77</v>
      </c>
      <c r="AY459" s="15" t="s">
        <v>121</v>
      </c>
      <c r="BE459" s="168">
        <f t="shared" si="54"/>
        <v>0</v>
      </c>
      <c r="BF459" s="168">
        <f t="shared" si="55"/>
        <v>0</v>
      </c>
      <c r="BG459" s="168">
        <f t="shared" si="56"/>
        <v>0</v>
      </c>
      <c r="BH459" s="168">
        <f t="shared" si="57"/>
        <v>0</v>
      </c>
      <c r="BI459" s="168">
        <f t="shared" si="58"/>
        <v>0</v>
      </c>
      <c r="BJ459" s="15" t="s">
        <v>77</v>
      </c>
      <c r="BK459" s="168">
        <f t="shared" si="59"/>
        <v>0</v>
      </c>
      <c r="BL459" s="15" t="s">
        <v>1167</v>
      </c>
      <c r="BM459" s="167" t="s">
        <v>1611</v>
      </c>
    </row>
    <row r="460" spans="1:65" s="2" customFormat="1" ht="16.5" customHeight="1">
      <c r="A460" s="32"/>
      <c r="B460" s="33"/>
      <c r="C460" s="183" t="s">
        <v>1612</v>
      </c>
      <c r="D460" s="183" t="s">
        <v>1120</v>
      </c>
      <c r="E460" s="184" t="s">
        <v>1613</v>
      </c>
      <c r="F460" s="185" t="s">
        <v>1614</v>
      </c>
      <c r="G460" s="186" t="s">
        <v>119</v>
      </c>
      <c r="H460" s="187">
        <v>1</v>
      </c>
      <c r="I460" s="188"/>
      <c r="J460" s="189">
        <f t="shared" si="50"/>
        <v>0</v>
      </c>
      <c r="K460" s="185" t="s">
        <v>120</v>
      </c>
      <c r="L460" s="37"/>
      <c r="M460" s="190" t="s">
        <v>19</v>
      </c>
      <c r="N460" s="191" t="s">
        <v>41</v>
      </c>
      <c r="O460" s="62"/>
      <c r="P460" s="165">
        <f t="shared" si="51"/>
        <v>0</v>
      </c>
      <c r="Q460" s="165">
        <v>0</v>
      </c>
      <c r="R460" s="165">
        <f t="shared" si="52"/>
        <v>0</v>
      </c>
      <c r="S460" s="165">
        <v>0</v>
      </c>
      <c r="T460" s="166">
        <f t="shared" si="53"/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67" t="s">
        <v>77</v>
      </c>
      <c r="AT460" s="167" t="s">
        <v>1120</v>
      </c>
      <c r="AU460" s="167" t="s">
        <v>77</v>
      </c>
      <c r="AY460" s="15" t="s">
        <v>121</v>
      </c>
      <c r="BE460" s="168">
        <f t="shared" si="54"/>
        <v>0</v>
      </c>
      <c r="BF460" s="168">
        <f t="shared" si="55"/>
        <v>0</v>
      </c>
      <c r="BG460" s="168">
        <f t="shared" si="56"/>
        <v>0</v>
      </c>
      <c r="BH460" s="168">
        <f t="shared" si="57"/>
        <v>0</v>
      </c>
      <c r="BI460" s="168">
        <f t="shared" si="58"/>
        <v>0</v>
      </c>
      <c r="BJ460" s="15" t="s">
        <v>77</v>
      </c>
      <c r="BK460" s="168">
        <f t="shared" si="59"/>
        <v>0</v>
      </c>
      <c r="BL460" s="15" t="s">
        <v>77</v>
      </c>
      <c r="BM460" s="167" t="s">
        <v>1615</v>
      </c>
    </row>
    <row r="461" spans="1:65" s="2" customFormat="1" ht="21.75" customHeight="1">
      <c r="A461" s="32"/>
      <c r="B461" s="33"/>
      <c r="C461" s="183" t="s">
        <v>1616</v>
      </c>
      <c r="D461" s="183" t="s">
        <v>1120</v>
      </c>
      <c r="E461" s="184" t="s">
        <v>1617</v>
      </c>
      <c r="F461" s="185" t="s">
        <v>1618</v>
      </c>
      <c r="G461" s="186" t="s">
        <v>119</v>
      </c>
      <c r="H461" s="187">
        <v>1</v>
      </c>
      <c r="I461" s="188"/>
      <c r="J461" s="189">
        <f t="shared" si="50"/>
        <v>0</v>
      </c>
      <c r="K461" s="185" t="s">
        <v>120</v>
      </c>
      <c r="L461" s="37"/>
      <c r="M461" s="190" t="s">
        <v>19</v>
      </c>
      <c r="N461" s="191" t="s">
        <v>41</v>
      </c>
      <c r="O461" s="62"/>
      <c r="P461" s="165">
        <f t="shared" si="51"/>
        <v>0</v>
      </c>
      <c r="Q461" s="165">
        <v>0</v>
      </c>
      <c r="R461" s="165">
        <f t="shared" si="52"/>
        <v>0</v>
      </c>
      <c r="S461" s="165">
        <v>0</v>
      </c>
      <c r="T461" s="166">
        <f t="shared" si="53"/>
        <v>0</v>
      </c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R461" s="167" t="s">
        <v>77</v>
      </c>
      <c r="AT461" s="167" t="s">
        <v>1120</v>
      </c>
      <c r="AU461" s="167" t="s">
        <v>77</v>
      </c>
      <c r="AY461" s="15" t="s">
        <v>121</v>
      </c>
      <c r="BE461" s="168">
        <f t="shared" si="54"/>
        <v>0</v>
      </c>
      <c r="BF461" s="168">
        <f t="shared" si="55"/>
        <v>0</v>
      </c>
      <c r="BG461" s="168">
        <f t="shared" si="56"/>
        <v>0</v>
      </c>
      <c r="BH461" s="168">
        <f t="shared" si="57"/>
        <v>0</v>
      </c>
      <c r="BI461" s="168">
        <f t="shared" si="58"/>
        <v>0</v>
      </c>
      <c r="BJ461" s="15" t="s">
        <v>77</v>
      </c>
      <c r="BK461" s="168">
        <f t="shared" si="59"/>
        <v>0</v>
      </c>
      <c r="BL461" s="15" t="s">
        <v>77</v>
      </c>
      <c r="BM461" s="167" t="s">
        <v>1619</v>
      </c>
    </row>
    <row r="462" spans="1:65" s="2" customFormat="1" ht="16.5" customHeight="1">
      <c r="A462" s="32"/>
      <c r="B462" s="33"/>
      <c r="C462" s="183" t="s">
        <v>1620</v>
      </c>
      <c r="D462" s="183" t="s">
        <v>1120</v>
      </c>
      <c r="E462" s="184" t="s">
        <v>1621</v>
      </c>
      <c r="F462" s="185" t="s">
        <v>1622</v>
      </c>
      <c r="G462" s="186" t="s">
        <v>119</v>
      </c>
      <c r="H462" s="187">
        <v>1</v>
      </c>
      <c r="I462" s="188"/>
      <c r="J462" s="189">
        <f t="shared" si="50"/>
        <v>0</v>
      </c>
      <c r="K462" s="185" t="s">
        <v>120</v>
      </c>
      <c r="L462" s="37"/>
      <c r="M462" s="190" t="s">
        <v>19</v>
      </c>
      <c r="N462" s="191" t="s">
        <v>41</v>
      </c>
      <c r="O462" s="62"/>
      <c r="P462" s="165">
        <f t="shared" si="51"/>
        <v>0</v>
      </c>
      <c r="Q462" s="165">
        <v>0</v>
      </c>
      <c r="R462" s="165">
        <f t="shared" si="52"/>
        <v>0</v>
      </c>
      <c r="S462" s="165">
        <v>0</v>
      </c>
      <c r="T462" s="166">
        <f t="shared" si="53"/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67" t="s">
        <v>77</v>
      </c>
      <c r="AT462" s="167" t="s">
        <v>1120</v>
      </c>
      <c r="AU462" s="167" t="s">
        <v>77</v>
      </c>
      <c r="AY462" s="15" t="s">
        <v>121</v>
      </c>
      <c r="BE462" s="168">
        <f t="shared" si="54"/>
        <v>0</v>
      </c>
      <c r="BF462" s="168">
        <f t="shared" si="55"/>
        <v>0</v>
      </c>
      <c r="BG462" s="168">
        <f t="shared" si="56"/>
        <v>0</v>
      </c>
      <c r="BH462" s="168">
        <f t="shared" si="57"/>
        <v>0</v>
      </c>
      <c r="BI462" s="168">
        <f t="shared" si="58"/>
        <v>0</v>
      </c>
      <c r="BJ462" s="15" t="s">
        <v>77</v>
      </c>
      <c r="BK462" s="168">
        <f t="shared" si="59"/>
        <v>0</v>
      </c>
      <c r="BL462" s="15" t="s">
        <v>77</v>
      </c>
      <c r="BM462" s="167" t="s">
        <v>1623</v>
      </c>
    </row>
    <row r="463" spans="1:65" s="2" customFormat="1" ht="16.5" customHeight="1">
      <c r="A463" s="32"/>
      <c r="B463" s="33"/>
      <c r="C463" s="183" t="s">
        <v>1624</v>
      </c>
      <c r="D463" s="183" t="s">
        <v>1120</v>
      </c>
      <c r="E463" s="184" t="s">
        <v>1625</v>
      </c>
      <c r="F463" s="185" t="s">
        <v>1626</v>
      </c>
      <c r="G463" s="186" t="s">
        <v>119</v>
      </c>
      <c r="H463" s="187">
        <v>1</v>
      </c>
      <c r="I463" s="188"/>
      <c r="J463" s="189">
        <f t="shared" si="50"/>
        <v>0</v>
      </c>
      <c r="K463" s="185" t="s">
        <v>120</v>
      </c>
      <c r="L463" s="37"/>
      <c r="M463" s="190" t="s">
        <v>19</v>
      </c>
      <c r="N463" s="191" t="s">
        <v>41</v>
      </c>
      <c r="O463" s="62"/>
      <c r="P463" s="165">
        <f t="shared" si="51"/>
        <v>0</v>
      </c>
      <c r="Q463" s="165">
        <v>0</v>
      </c>
      <c r="R463" s="165">
        <f t="shared" si="52"/>
        <v>0</v>
      </c>
      <c r="S463" s="165">
        <v>0</v>
      </c>
      <c r="T463" s="166">
        <f t="shared" si="53"/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67" t="s">
        <v>77</v>
      </c>
      <c r="AT463" s="167" t="s">
        <v>1120</v>
      </c>
      <c r="AU463" s="167" t="s">
        <v>77</v>
      </c>
      <c r="AY463" s="15" t="s">
        <v>121</v>
      </c>
      <c r="BE463" s="168">
        <f t="shared" si="54"/>
        <v>0</v>
      </c>
      <c r="BF463" s="168">
        <f t="shared" si="55"/>
        <v>0</v>
      </c>
      <c r="BG463" s="168">
        <f t="shared" si="56"/>
        <v>0</v>
      </c>
      <c r="BH463" s="168">
        <f t="shared" si="57"/>
        <v>0</v>
      </c>
      <c r="BI463" s="168">
        <f t="shared" si="58"/>
        <v>0</v>
      </c>
      <c r="BJ463" s="15" t="s">
        <v>77</v>
      </c>
      <c r="BK463" s="168">
        <f t="shared" si="59"/>
        <v>0</v>
      </c>
      <c r="BL463" s="15" t="s">
        <v>77</v>
      </c>
      <c r="BM463" s="167" t="s">
        <v>1627</v>
      </c>
    </row>
    <row r="464" spans="1:65" s="2" customFormat="1" ht="16.5" customHeight="1">
      <c r="A464" s="32"/>
      <c r="B464" s="33"/>
      <c r="C464" s="183" t="s">
        <v>1628</v>
      </c>
      <c r="D464" s="183" t="s">
        <v>1120</v>
      </c>
      <c r="E464" s="184" t="s">
        <v>1629</v>
      </c>
      <c r="F464" s="185" t="s">
        <v>1630</v>
      </c>
      <c r="G464" s="186" t="s">
        <v>119</v>
      </c>
      <c r="H464" s="187">
        <v>1</v>
      </c>
      <c r="I464" s="188"/>
      <c r="J464" s="189">
        <f t="shared" si="50"/>
        <v>0</v>
      </c>
      <c r="K464" s="185" t="s">
        <v>120</v>
      </c>
      <c r="L464" s="37"/>
      <c r="M464" s="190" t="s">
        <v>19</v>
      </c>
      <c r="N464" s="191" t="s">
        <v>41</v>
      </c>
      <c r="O464" s="62"/>
      <c r="P464" s="165">
        <f t="shared" si="51"/>
        <v>0</v>
      </c>
      <c r="Q464" s="165">
        <v>0</v>
      </c>
      <c r="R464" s="165">
        <f t="shared" si="52"/>
        <v>0</v>
      </c>
      <c r="S464" s="165">
        <v>0</v>
      </c>
      <c r="T464" s="166">
        <f t="shared" si="53"/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67" t="s">
        <v>77</v>
      </c>
      <c r="AT464" s="167" t="s">
        <v>1120</v>
      </c>
      <c r="AU464" s="167" t="s">
        <v>77</v>
      </c>
      <c r="AY464" s="15" t="s">
        <v>121</v>
      </c>
      <c r="BE464" s="168">
        <f t="shared" si="54"/>
        <v>0</v>
      </c>
      <c r="BF464" s="168">
        <f t="shared" si="55"/>
        <v>0</v>
      </c>
      <c r="BG464" s="168">
        <f t="shared" si="56"/>
        <v>0</v>
      </c>
      <c r="BH464" s="168">
        <f t="shared" si="57"/>
        <v>0</v>
      </c>
      <c r="BI464" s="168">
        <f t="shared" si="58"/>
        <v>0</v>
      </c>
      <c r="BJ464" s="15" t="s">
        <v>77</v>
      </c>
      <c r="BK464" s="168">
        <f t="shared" si="59"/>
        <v>0</v>
      </c>
      <c r="BL464" s="15" t="s">
        <v>77</v>
      </c>
      <c r="BM464" s="167" t="s">
        <v>1631</v>
      </c>
    </row>
    <row r="465" spans="1:65" s="2" customFormat="1" ht="16.5" customHeight="1">
      <c r="A465" s="32"/>
      <c r="B465" s="33"/>
      <c r="C465" s="183" t="s">
        <v>1632</v>
      </c>
      <c r="D465" s="183" t="s">
        <v>1120</v>
      </c>
      <c r="E465" s="184" t="s">
        <v>1633</v>
      </c>
      <c r="F465" s="185" t="s">
        <v>1634</v>
      </c>
      <c r="G465" s="186" t="s">
        <v>119</v>
      </c>
      <c r="H465" s="187">
        <v>1</v>
      </c>
      <c r="I465" s="188"/>
      <c r="J465" s="189">
        <f t="shared" si="50"/>
        <v>0</v>
      </c>
      <c r="K465" s="185" t="s">
        <v>120</v>
      </c>
      <c r="L465" s="37"/>
      <c r="M465" s="190" t="s">
        <v>19</v>
      </c>
      <c r="N465" s="191" t="s">
        <v>41</v>
      </c>
      <c r="O465" s="62"/>
      <c r="P465" s="165">
        <f t="shared" si="51"/>
        <v>0</v>
      </c>
      <c r="Q465" s="165">
        <v>0</v>
      </c>
      <c r="R465" s="165">
        <f t="shared" si="52"/>
        <v>0</v>
      </c>
      <c r="S465" s="165">
        <v>0</v>
      </c>
      <c r="T465" s="166">
        <f t="shared" si="53"/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67" t="s">
        <v>77</v>
      </c>
      <c r="AT465" s="167" t="s">
        <v>1120</v>
      </c>
      <c r="AU465" s="167" t="s">
        <v>77</v>
      </c>
      <c r="AY465" s="15" t="s">
        <v>121</v>
      </c>
      <c r="BE465" s="168">
        <f t="shared" si="54"/>
        <v>0</v>
      </c>
      <c r="BF465" s="168">
        <f t="shared" si="55"/>
        <v>0</v>
      </c>
      <c r="BG465" s="168">
        <f t="shared" si="56"/>
        <v>0</v>
      </c>
      <c r="BH465" s="168">
        <f t="shared" si="57"/>
        <v>0</v>
      </c>
      <c r="BI465" s="168">
        <f t="shared" si="58"/>
        <v>0</v>
      </c>
      <c r="BJ465" s="15" t="s">
        <v>77</v>
      </c>
      <c r="BK465" s="168">
        <f t="shared" si="59"/>
        <v>0</v>
      </c>
      <c r="BL465" s="15" t="s">
        <v>77</v>
      </c>
      <c r="BM465" s="167" t="s">
        <v>1635</v>
      </c>
    </row>
    <row r="466" spans="1:65" s="2" customFormat="1" ht="16.5" customHeight="1">
      <c r="A466" s="32"/>
      <c r="B466" s="33"/>
      <c r="C466" s="183" t="s">
        <v>1636</v>
      </c>
      <c r="D466" s="183" t="s">
        <v>1120</v>
      </c>
      <c r="E466" s="184" t="s">
        <v>1637</v>
      </c>
      <c r="F466" s="185" t="s">
        <v>1638</v>
      </c>
      <c r="G466" s="186" t="s">
        <v>119</v>
      </c>
      <c r="H466" s="187">
        <v>1</v>
      </c>
      <c r="I466" s="188"/>
      <c r="J466" s="189">
        <f t="shared" ref="J466:J529" si="60">ROUND(I466*H466,2)</f>
        <v>0</v>
      </c>
      <c r="K466" s="185" t="s">
        <v>120</v>
      </c>
      <c r="L466" s="37"/>
      <c r="M466" s="190" t="s">
        <v>19</v>
      </c>
      <c r="N466" s="191" t="s">
        <v>41</v>
      </c>
      <c r="O466" s="62"/>
      <c r="P466" s="165">
        <f t="shared" ref="P466:P529" si="61">O466*H466</f>
        <v>0</v>
      </c>
      <c r="Q466" s="165">
        <v>0</v>
      </c>
      <c r="R466" s="165">
        <f t="shared" ref="R466:R529" si="62">Q466*H466</f>
        <v>0</v>
      </c>
      <c r="S466" s="165">
        <v>0</v>
      </c>
      <c r="T466" s="166">
        <f t="shared" ref="T466:T529" si="63"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67" t="s">
        <v>77</v>
      </c>
      <c r="AT466" s="167" t="s">
        <v>1120</v>
      </c>
      <c r="AU466" s="167" t="s">
        <v>77</v>
      </c>
      <c r="AY466" s="15" t="s">
        <v>121</v>
      </c>
      <c r="BE466" s="168">
        <f t="shared" ref="BE466:BE529" si="64">IF(N466="základní",J466,0)</f>
        <v>0</v>
      </c>
      <c r="BF466" s="168">
        <f t="shared" ref="BF466:BF529" si="65">IF(N466="snížená",J466,0)</f>
        <v>0</v>
      </c>
      <c r="BG466" s="168">
        <f t="shared" ref="BG466:BG529" si="66">IF(N466="zákl. přenesená",J466,0)</f>
        <v>0</v>
      </c>
      <c r="BH466" s="168">
        <f t="shared" ref="BH466:BH529" si="67">IF(N466="sníž. přenesená",J466,0)</f>
        <v>0</v>
      </c>
      <c r="BI466" s="168">
        <f t="shared" ref="BI466:BI529" si="68">IF(N466="nulová",J466,0)</f>
        <v>0</v>
      </c>
      <c r="BJ466" s="15" t="s">
        <v>77</v>
      </c>
      <c r="BK466" s="168">
        <f t="shared" ref="BK466:BK529" si="69">ROUND(I466*H466,2)</f>
        <v>0</v>
      </c>
      <c r="BL466" s="15" t="s">
        <v>77</v>
      </c>
      <c r="BM466" s="167" t="s">
        <v>1639</v>
      </c>
    </row>
    <row r="467" spans="1:65" s="2" customFormat="1" ht="16.5" customHeight="1">
      <c r="A467" s="32"/>
      <c r="B467" s="33"/>
      <c r="C467" s="183" t="s">
        <v>1640</v>
      </c>
      <c r="D467" s="183" t="s">
        <v>1120</v>
      </c>
      <c r="E467" s="184" t="s">
        <v>1641</v>
      </c>
      <c r="F467" s="185" t="s">
        <v>1642</v>
      </c>
      <c r="G467" s="186" t="s">
        <v>119</v>
      </c>
      <c r="H467" s="187">
        <v>1</v>
      </c>
      <c r="I467" s="188"/>
      <c r="J467" s="189">
        <f t="shared" si="60"/>
        <v>0</v>
      </c>
      <c r="K467" s="185" t="s">
        <v>120</v>
      </c>
      <c r="L467" s="37"/>
      <c r="M467" s="190" t="s">
        <v>19</v>
      </c>
      <c r="N467" s="191" t="s">
        <v>41</v>
      </c>
      <c r="O467" s="62"/>
      <c r="P467" s="165">
        <f t="shared" si="61"/>
        <v>0</v>
      </c>
      <c r="Q467" s="165">
        <v>0</v>
      </c>
      <c r="R467" s="165">
        <f t="shared" si="62"/>
        <v>0</v>
      </c>
      <c r="S467" s="165">
        <v>0</v>
      </c>
      <c r="T467" s="166">
        <f t="shared" si="63"/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67" t="s">
        <v>77</v>
      </c>
      <c r="AT467" s="167" t="s">
        <v>1120</v>
      </c>
      <c r="AU467" s="167" t="s">
        <v>77</v>
      </c>
      <c r="AY467" s="15" t="s">
        <v>121</v>
      </c>
      <c r="BE467" s="168">
        <f t="shared" si="64"/>
        <v>0</v>
      </c>
      <c r="BF467" s="168">
        <f t="shared" si="65"/>
        <v>0</v>
      </c>
      <c r="BG467" s="168">
        <f t="shared" si="66"/>
        <v>0</v>
      </c>
      <c r="BH467" s="168">
        <f t="shared" si="67"/>
        <v>0</v>
      </c>
      <c r="BI467" s="168">
        <f t="shared" si="68"/>
        <v>0</v>
      </c>
      <c r="BJ467" s="15" t="s">
        <v>77</v>
      </c>
      <c r="BK467" s="168">
        <f t="shared" si="69"/>
        <v>0</v>
      </c>
      <c r="BL467" s="15" t="s">
        <v>77</v>
      </c>
      <c r="BM467" s="167" t="s">
        <v>1643</v>
      </c>
    </row>
    <row r="468" spans="1:65" s="2" customFormat="1" ht="16.5" customHeight="1">
      <c r="A468" s="32"/>
      <c r="B468" s="33"/>
      <c r="C468" s="183" t="s">
        <v>1644</v>
      </c>
      <c r="D468" s="183" t="s">
        <v>1120</v>
      </c>
      <c r="E468" s="184" t="s">
        <v>1645</v>
      </c>
      <c r="F468" s="185" t="s">
        <v>1646</v>
      </c>
      <c r="G468" s="186" t="s">
        <v>119</v>
      </c>
      <c r="H468" s="187">
        <v>1</v>
      </c>
      <c r="I468" s="188"/>
      <c r="J468" s="189">
        <f t="shared" si="60"/>
        <v>0</v>
      </c>
      <c r="K468" s="185" t="s">
        <v>120</v>
      </c>
      <c r="L468" s="37"/>
      <c r="M468" s="190" t="s">
        <v>19</v>
      </c>
      <c r="N468" s="191" t="s">
        <v>41</v>
      </c>
      <c r="O468" s="62"/>
      <c r="P468" s="165">
        <f t="shared" si="61"/>
        <v>0</v>
      </c>
      <c r="Q468" s="165">
        <v>0</v>
      </c>
      <c r="R468" s="165">
        <f t="shared" si="62"/>
        <v>0</v>
      </c>
      <c r="S468" s="165">
        <v>0</v>
      </c>
      <c r="T468" s="166">
        <f t="shared" si="63"/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67" t="s">
        <v>77</v>
      </c>
      <c r="AT468" s="167" t="s">
        <v>1120</v>
      </c>
      <c r="AU468" s="167" t="s">
        <v>77</v>
      </c>
      <c r="AY468" s="15" t="s">
        <v>121</v>
      </c>
      <c r="BE468" s="168">
        <f t="shared" si="64"/>
        <v>0</v>
      </c>
      <c r="BF468" s="168">
        <f t="shared" si="65"/>
        <v>0</v>
      </c>
      <c r="BG468" s="168">
        <f t="shared" si="66"/>
        <v>0</v>
      </c>
      <c r="BH468" s="168">
        <f t="shared" si="67"/>
        <v>0</v>
      </c>
      <c r="BI468" s="168">
        <f t="shared" si="68"/>
        <v>0</v>
      </c>
      <c r="BJ468" s="15" t="s">
        <v>77</v>
      </c>
      <c r="BK468" s="168">
        <f t="shared" si="69"/>
        <v>0</v>
      </c>
      <c r="BL468" s="15" t="s">
        <v>77</v>
      </c>
      <c r="BM468" s="167" t="s">
        <v>1647</v>
      </c>
    </row>
    <row r="469" spans="1:65" s="2" customFormat="1" ht="16.5" customHeight="1">
      <c r="A469" s="32"/>
      <c r="B469" s="33"/>
      <c r="C469" s="183" t="s">
        <v>1648</v>
      </c>
      <c r="D469" s="183" t="s">
        <v>1120</v>
      </c>
      <c r="E469" s="184" t="s">
        <v>1649</v>
      </c>
      <c r="F469" s="185" t="s">
        <v>1650</v>
      </c>
      <c r="G469" s="186" t="s">
        <v>119</v>
      </c>
      <c r="H469" s="187">
        <v>1</v>
      </c>
      <c r="I469" s="188"/>
      <c r="J469" s="189">
        <f t="shared" si="60"/>
        <v>0</v>
      </c>
      <c r="K469" s="185" t="s">
        <v>120</v>
      </c>
      <c r="L469" s="37"/>
      <c r="M469" s="190" t="s">
        <v>19</v>
      </c>
      <c r="N469" s="191" t="s">
        <v>41</v>
      </c>
      <c r="O469" s="62"/>
      <c r="P469" s="165">
        <f t="shared" si="61"/>
        <v>0</v>
      </c>
      <c r="Q469" s="165">
        <v>0</v>
      </c>
      <c r="R469" s="165">
        <f t="shared" si="62"/>
        <v>0</v>
      </c>
      <c r="S469" s="165">
        <v>0</v>
      </c>
      <c r="T469" s="166">
        <f t="shared" si="63"/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67" t="s">
        <v>77</v>
      </c>
      <c r="AT469" s="167" t="s">
        <v>1120</v>
      </c>
      <c r="AU469" s="167" t="s">
        <v>77</v>
      </c>
      <c r="AY469" s="15" t="s">
        <v>121</v>
      </c>
      <c r="BE469" s="168">
        <f t="shared" si="64"/>
        <v>0</v>
      </c>
      <c r="BF469" s="168">
        <f t="shared" si="65"/>
        <v>0</v>
      </c>
      <c r="BG469" s="168">
        <f t="shared" si="66"/>
        <v>0</v>
      </c>
      <c r="BH469" s="168">
        <f t="shared" si="67"/>
        <v>0</v>
      </c>
      <c r="BI469" s="168">
        <f t="shared" si="68"/>
        <v>0</v>
      </c>
      <c r="BJ469" s="15" t="s">
        <v>77</v>
      </c>
      <c r="BK469" s="168">
        <f t="shared" si="69"/>
        <v>0</v>
      </c>
      <c r="BL469" s="15" t="s">
        <v>77</v>
      </c>
      <c r="BM469" s="167" t="s">
        <v>1651</v>
      </c>
    </row>
    <row r="470" spans="1:65" s="2" customFormat="1" ht="24.2" customHeight="1">
      <c r="A470" s="32"/>
      <c r="B470" s="33"/>
      <c r="C470" s="183" t="s">
        <v>1652</v>
      </c>
      <c r="D470" s="183" t="s">
        <v>1120</v>
      </c>
      <c r="E470" s="184" t="s">
        <v>1653</v>
      </c>
      <c r="F470" s="185" t="s">
        <v>1654</v>
      </c>
      <c r="G470" s="186" t="s">
        <v>119</v>
      </c>
      <c r="H470" s="187">
        <v>1</v>
      </c>
      <c r="I470" s="188"/>
      <c r="J470" s="189">
        <f t="shared" si="60"/>
        <v>0</v>
      </c>
      <c r="K470" s="185" t="s">
        <v>120</v>
      </c>
      <c r="L470" s="37"/>
      <c r="M470" s="190" t="s">
        <v>19</v>
      </c>
      <c r="N470" s="191" t="s">
        <v>41</v>
      </c>
      <c r="O470" s="62"/>
      <c r="P470" s="165">
        <f t="shared" si="61"/>
        <v>0</v>
      </c>
      <c r="Q470" s="165">
        <v>0</v>
      </c>
      <c r="R470" s="165">
        <f t="shared" si="62"/>
        <v>0</v>
      </c>
      <c r="S470" s="165">
        <v>0</v>
      </c>
      <c r="T470" s="166">
        <f t="shared" si="63"/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67" t="s">
        <v>77</v>
      </c>
      <c r="AT470" s="167" t="s">
        <v>1120</v>
      </c>
      <c r="AU470" s="167" t="s">
        <v>77</v>
      </c>
      <c r="AY470" s="15" t="s">
        <v>121</v>
      </c>
      <c r="BE470" s="168">
        <f t="shared" si="64"/>
        <v>0</v>
      </c>
      <c r="BF470" s="168">
        <f t="shared" si="65"/>
        <v>0</v>
      </c>
      <c r="BG470" s="168">
        <f t="shared" si="66"/>
        <v>0</v>
      </c>
      <c r="BH470" s="168">
        <f t="shared" si="67"/>
        <v>0</v>
      </c>
      <c r="BI470" s="168">
        <f t="shared" si="68"/>
        <v>0</v>
      </c>
      <c r="BJ470" s="15" t="s">
        <v>77</v>
      </c>
      <c r="BK470" s="168">
        <f t="shared" si="69"/>
        <v>0</v>
      </c>
      <c r="BL470" s="15" t="s">
        <v>77</v>
      </c>
      <c r="BM470" s="167" t="s">
        <v>1655</v>
      </c>
    </row>
    <row r="471" spans="1:65" s="2" customFormat="1" ht="16.5" customHeight="1">
      <c r="A471" s="32"/>
      <c r="B471" s="33"/>
      <c r="C471" s="183" t="s">
        <v>1656</v>
      </c>
      <c r="D471" s="183" t="s">
        <v>1120</v>
      </c>
      <c r="E471" s="184" t="s">
        <v>1657</v>
      </c>
      <c r="F471" s="185" t="s">
        <v>1658</v>
      </c>
      <c r="G471" s="186" t="s">
        <v>119</v>
      </c>
      <c r="H471" s="187">
        <v>1</v>
      </c>
      <c r="I471" s="188"/>
      <c r="J471" s="189">
        <f t="shared" si="60"/>
        <v>0</v>
      </c>
      <c r="K471" s="185" t="s">
        <v>120</v>
      </c>
      <c r="L471" s="37"/>
      <c r="M471" s="190" t="s">
        <v>19</v>
      </c>
      <c r="N471" s="191" t="s">
        <v>41</v>
      </c>
      <c r="O471" s="62"/>
      <c r="P471" s="165">
        <f t="shared" si="61"/>
        <v>0</v>
      </c>
      <c r="Q471" s="165">
        <v>0</v>
      </c>
      <c r="R471" s="165">
        <f t="shared" si="62"/>
        <v>0</v>
      </c>
      <c r="S471" s="165">
        <v>0</v>
      </c>
      <c r="T471" s="166">
        <f t="shared" si="63"/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67" t="s">
        <v>77</v>
      </c>
      <c r="AT471" s="167" t="s">
        <v>1120</v>
      </c>
      <c r="AU471" s="167" t="s">
        <v>77</v>
      </c>
      <c r="AY471" s="15" t="s">
        <v>121</v>
      </c>
      <c r="BE471" s="168">
        <f t="shared" si="64"/>
        <v>0</v>
      </c>
      <c r="BF471" s="168">
        <f t="shared" si="65"/>
        <v>0</v>
      </c>
      <c r="BG471" s="168">
        <f t="shared" si="66"/>
        <v>0</v>
      </c>
      <c r="BH471" s="168">
        <f t="shared" si="67"/>
        <v>0</v>
      </c>
      <c r="BI471" s="168">
        <f t="shared" si="68"/>
        <v>0</v>
      </c>
      <c r="BJ471" s="15" t="s">
        <v>77</v>
      </c>
      <c r="BK471" s="168">
        <f t="shared" si="69"/>
        <v>0</v>
      </c>
      <c r="BL471" s="15" t="s">
        <v>77</v>
      </c>
      <c r="BM471" s="167" t="s">
        <v>1659</v>
      </c>
    </row>
    <row r="472" spans="1:65" s="2" customFormat="1" ht="16.5" customHeight="1">
      <c r="A472" s="32"/>
      <c r="B472" s="33"/>
      <c r="C472" s="183" t="s">
        <v>1660</v>
      </c>
      <c r="D472" s="183" t="s">
        <v>1120</v>
      </c>
      <c r="E472" s="184" t="s">
        <v>1661</v>
      </c>
      <c r="F472" s="185" t="s">
        <v>1662</v>
      </c>
      <c r="G472" s="186" t="s">
        <v>119</v>
      </c>
      <c r="H472" s="187">
        <v>1</v>
      </c>
      <c r="I472" s="188"/>
      <c r="J472" s="189">
        <f t="shared" si="60"/>
        <v>0</v>
      </c>
      <c r="K472" s="185" t="s">
        <v>120</v>
      </c>
      <c r="L472" s="37"/>
      <c r="M472" s="190" t="s">
        <v>19</v>
      </c>
      <c r="N472" s="191" t="s">
        <v>41</v>
      </c>
      <c r="O472" s="62"/>
      <c r="P472" s="165">
        <f t="shared" si="61"/>
        <v>0</v>
      </c>
      <c r="Q472" s="165">
        <v>0</v>
      </c>
      <c r="R472" s="165">
        <f t="shared" si="62"/>
        <v>0</v>
      </c>
      <c r="S472" s="165">
        <v>0</v>
      </c>
      <c r="T472" s="166">
        <f t="shared" si="63"/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67" t="s">
        <v>77</v>
      </c>
      <c r="AT472" s="167" t="s">
        <v>1120</v>
      </c>
      <c r="AU472" s="167" t="s">
        <v>77</v>
      </c>
      <c r="AY472" s="15" t="s">
        <v>121</v>
      </c>
      <c r="BE472" s="168">
        <f t="shared" si="64"/>
        <v>0</v>
      </c>
      <c r="BF472" s="168">
        <f t="shared" si="65"/>
        <v>0</v>
      </c>
      <c r="BG472" s="168">
        <f t="shared" si="66"/>
        <v>0</v>
      </c>
      <c r="BH472" s="168">
        <f t="shared" si="67"/>
        <v>0</v>
      </c>
      <c r="BI472" s="168">
        <f t="shared" si="68"/>
        <v>0</v>
      </c>
      <c r="BJ472" s="15" t="s">
        <v>77</v>
      </c>
      <c r="BK472" s="168">
        <f t="shared" si="69"/>
        <v>0</v>
      </c>
      <c r="BL472" s="15" t="s">
        <v>77</v>
      </c>
      <c r="BM472" s="167" t="s">
        <v>1663</v>
      </c>
    </row>
    <row r="473" spans="1:65" s="2" customFormat="1" ht="21.75" customHeight="1">
      <c r="A473" s="32"/>
      <c r="B473" s="33"/>
      <c r="C473" s="183" t="s">
        <v>1664</v>
      </c>
      <c r="D473" s="183" t="s">
        <v>1120</v>
      </c>
      <c r="E473" s="184" t="s">
        <v>1665</v>
      </c>
      <c r="F473" s="185" t="s">
        <v>1666</v>
      </c>
      <c r="G473" s="186" t="s">
        <v>119</v>
      </c>
      <c r="H473" s="187">
        <v>1</v>
      </c>
      <c r="I473" s="188"/>
      <c r="J473" s="189">
        <f t="shared" si="60"/>
        <v>0</v>
      </c>
      <c r="K473" s="185" t="s">
        <v>120</v>
      </c>
      <c r="L473" s="37"/>
      <c r="M473" s="190" t="s">
        <v>19</v>
      </c>
      <c r="N473" s="191" t="s">
        <v>41</v>
      </c>
      <c r="O473" s="62"/>
      <c r="P473" s="165">
        <f t="shared" si="61"/>
        <v>0</v>
      </c>
      <c r="Q473" s="165">
        <v>0</v>
      </c>
      <c r="R473" s="165">
        <f t="shared" si="62"/>
        <v>0</v>
      </c>
      <c r="S473" s="165">
        <v>0</v>
      </c>
      <c r="T473" s="166">
        <f t="shared" si="63"/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67" t="s">
        <v>77</v>
      </c>
      <c r="AT473" s="167" t="s">
        <v>1120</v>
      </c>
      <c r="AU473" s="167" t="s">
        <v>77</v>
      </c>
      <c r="AY473" s="15" t="s">
        <v>121</v>
      </c>
      <c r="BE473" s="168">
        <f t="shared" si="64"/>
        <v>0</v>
      </c>
      <c r="BF473" s="168">
        <f t="shared" si="65"/>
        <v>0</v>
      </c>
      <c r="BG473" s="168">
        <f t="shared" si="66"/>
        <v>0</v>
      </c>
      <c r="BH473" s="168">
        <f t="shared" si="67"/>
        <v>0</v>
      </c>
      <c r="BI473" s="168">
        <f t="shared" si="68"/>
        <v>0</v>
      </c>
      <c r="BJ473" s="15" t="s">
        <v>77</v>
      </c>
      <c r="BK473" s="168">
        <f t="shared" si="69"/>
        <v>0</v>
      </c>
      <c r="BL473" s="15" t="s">
        <v>77</v>
      </c>
      <c r="BM473" s="167" t="s">
        <v>1667</v>
      </c>
    </row>
    <row r="474" spans="1:65" s="2" customFormat="1" ht="16.5" customHeight="1">
      <c r="A474" s="32"/>
      <c r="B474" s="33"/>
      <c r="C474" s="183" t="s">
        <v>1668</v>
      </c>
      <c r="D474" s="183" t="s">
        <v>1120</v>
      </c>
      <c r="E474" s="184" t="s">
        <v>1669</v>
      </c>
      <c r="F474" s="185" t="s">
        <v>1670</v>
      </c>
      <c r="G474" s="186" t="s">
        <v>119</v>
      </c>
      <c r="H474" s="187">
        <v>1</v>
      </c>
      <c r="I474" s="188"/>
      <c r="J474" s="189">
        <f t="shared" si="60"/>
        <v>0</v>
      </c>
      <c r="K474" s="185" t="s">
        <v>120</v>
      </c>
      <c r="L474" s="37"/>
      <c r="M474" s="190" t="s">
        <v>19</v>
      </c>
      <c r="N474" s="191" t="s">
        <v>41</v>
      </c>
      <c r="O474" s="62"/>
      <c r="P474" s="165">
        <f t="shared" si="61"/>
        <v>0</v>
      </c>
      <c r="Q474" s="165">
        <v>0</v>
      </c>
      <c r="R474" s="165">
        <f t="shared" si="62"/>
        <v>0</v>
      </c>
      <c r="S474" s="165">
        <v>0</v>
      </c>
      <c r="T474" s="166">
        <f t="shared" si="63"/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67" t="s">
        <v>77</v>
      </c>
      <c r="AT474" s="167" t="s">
        <v>1120</v>
      </c>
      <c r="AU474" s="167" t="s">
        <v>77</v>
      </c>
      <c r="AY474" s="15" t="s">
        <v>121</v>
      </c>
      <c r="BE474" s="168">
        <f t="shared" si="64"/>
        <v>0</v>
      </c>
      <c r="BF474" s="168">
        <f t="shared" si="65"/>
        <v>0</v>
      </c>
      <c r="BG474" s="168">
        <f t="shared" si="66"/>
        <v>0</v>
      </c>
      <c r="BH474" s="168">
        <f t="shared" si="67"/>
        <v>0</v>
      </c>
      <c r="BI474" s="168">
        <f t="shared" si="68"/>
        <v>0</v>
      </c>
      <c r="BJ474" s="15" t="s">
        <v>77</v>
      </c>
      <c r="BK474" s="168">
        <f t="shared" si="69"/>
        <v>0</v>
      </c>
      <c r="BL474" s="15" t="s">
        <v>77</v>
      </c>
      <c r="BM474" s="167" t="s">
        <v>1671</v>
      </c>
    </row>
    <row r="475" spans="1:65" s="2" customFormat="1" ht="24.2" customHeight="1">
      <c r="A475" s="32"/>
      <c r="B475" s="33"/>
      <c r="C475" s="183" t="s">
        <v>1672</v>
      </c>
      <c r="D475" s="183" t="s">
        <v>1120</v>
      </c>
      <c r="E475" s="184" t="s">
        <v>1673</v>
      </c>
      <c r="F475" s="185" t="s">
        <v>1674</v>
      </c>
      <c r="G475" s="186" t="s">
        <v>119</v>
      </c>
      <c r="H475" s="187">
        <v>1</v>
      </c>
      <c r="I475" s="188"/>
      <c r="J475" s="189">
        <f t="shared" si="60"/>
        <v>0</v>
      </c>
      <c r="K475" s="185" t="s">
        <v>120</v>
      </c>
      <c r="L475" s="37"/>
      <c r="M475" s="190" t="s">
        <v>19</v>
      </c>
      <c r="N475" s="191" t="s">
        <v>41</v>
      </c>
      <c r="O475" s="62"/>
      <c r="P475" s="165">
        <f t="shared" si="61"/>
        <v>0</v>
      </c>
      <c r="Q475" s="165">
        <v>0</v>
      </c>
      <c r="R475" s="165">
        <f t="shared" si="62"/>
        <v>0</v>
      </c>
      <c r="S475" s="165">
        <v>0</v>
      </c>
      <c r="T475" s="166">
        <f t="shared" si="63"/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67" t="s">
        <v>77</v>
      </c>
      <c r="AT475" s="167" t="s">
        <v>1120</v>
      </c>
      <c r="AU475" s="167" t="s">
        <v>77</v>
      </c>
      <c r="AY475" s="15" t="s">
        <v>121</v>
      </c>
      <c r="BE475" s="168">
        <f t="shared" si="64"/>
        <v>0</v>
      </c>
      <c r="BF475" s="168">
        <f t="shared" si="65"/>
        <v>0</v>
      </c>
      <c r="BG475" s="168">
        <f t="shared" si="66"/>
        <v>0</v>
      </c>
      <c r="BH475" s="168">
        <f t="shared" si="67"/>
        <v>0</v>
      </c>
      <c r="BI475" s="168">
        <f t="shared" si="68"/>
        <v>0</v>
      </c>
      <c r="BJ475" s="15" t="s">
        <v>77</v>
      </c>
      <c r="BK475" s="168">
        <f t="shared" si="69"/>
        <v>0</v>
      </c>
      <c r="BL475" s="15" t="s">
        <v>77</v>
      </c>
      <c r="BM475" s="167" t="s">
        <v>1675</v>
      </c>
    </row>
    <row r="476" spans="1:65" s="2" customFormat="1" ht="24.2" customHeight="1">
      <c r="A476" s="32"/>
      <c r="B476" s="33"/>
      <c r="C476" s="183" t="s">
        <v>1676</v>
      </c>
      <c r="D476" s="183" t="s">
        <v>1120</v>
      </c>
      <c r="E476" s="184" t="s">
        <v>1677</v>
      </c>
      <c r="F476" s="185" t="s">
        <v>1678</v>
      </c>
      <c r="G476" s="186" t="s">
        <v>119</v>
      </c>
      <c r="H476" s="187">
        <v>1</v>
      </c>
      <c r="I476" s="188"/>
      <c r="J476" s="189">
        <f t="shared" si="60"/>
        <v>0</v>
      </c>
      <c r="K476" s="185" t="s">
        <v>120</v>
      </c>
      <c r="L476" s="37"/>
      <c r="M476" s="190" t="s">
        <v>19</v>
      </c>
      <c r="N476" s="191" t="s">
        <v>41</v>
      </c>
      <c r="O476" s="62"/>
      <c r="P476" s="165">
        <f t="shared" si="61"/>
        <v>0</v>
      </c>
      <c r="Q476" s="165">
        <v>0</v>
      </c>
      <c r="R476" s="165">
        <f t="shared" si="62"/>
        <v>0</v>
      </c>
      <c r="S476" s="165">
        <v>0</v>
      </c>
      <c r="T476" s="166">
        <f t="shared" si="63"/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67" t="s">
        <v>77</v>
      </c>
      <c r="AT476" s="167" t="s">
        <v>1120</v>
      </c>
      <c r="AU476" s="167" t="s">
        <v>77</v>
      </c>
      <c r="AY476" s="15" t="s">
        <v>121</v>
      </c>
      <c r="BE476" s="168">
        <f t="shared" si="64"/>
        <v>0</v>
      </c>
      <c r="BF476" s="168">
        <f t="shared" si="65"/>
        <v>0</v>
      </c>
      <c r="BG476" s="168">
        <f t="shared" si="66"/>
        <v>0</v>
      </c>
      <c r="BH476" s="168">
        <f t="shared" si="67"/>
        <v>0</v>
      </c>
      <c r="BI476" s="168">
        <f t="shared" si="68"/>
        <v>0</v>
      </c>
      <c r="BJ476" s="15" t="s">
        <v>77</v>
      </c>
      <c r="BK476" s="168">
        <f t="shared" si="69"/>
        <v>0</v>
      </c>
      <c r="BL476" s="15" t="s">
        <v>77</v>
      </c>
      <c r="BM476" s="167" t="s">
        <v>1679</v>
      </c>
    </row>
    <row r="477" spans="1:65" s="2" customFormat="1" ht="24.2" customHeight="1">
      <c r="A477" s="32"/>
      <c r="B477" s="33"/>
      <c r="C477" s="183" t="s">
        <v>1680</v>
      </c>
      <c r="D477" s="183" t="s">
        <v>1120</v>
      </c>
      <c r="E477" s="184" t="s">
        <v>1681</v>
      </c>
      <c r="F477" s="185" t="s">
        <v>1682</v>
      </c>
      <c r="G477" s="186" t="s">
        <v>119</v>
      </c>
      <c r="H477" s="187">
        <v>1</v>
      </c>
      <c r="I477" s="188"/>
      <c r="J477" s="189">
        <f t="shared" si="60"/>
        <v>0</v>
      </c>
      <c r="K477" s="185" t="s">
        <v>120</v>
      </c>
      <c r="L477" s="37"/>
      <c r="M477" s="190" t="s">
        <v>19</v>
      </c>
      <c r="N477" s="191" t="s">
        <v>41</v>
      </c>
      <c r="O477" s="62"/>
      <c r="P477" s="165">
        <f t="shared" si="61"/>
        <v>0</v>
      </c>
      <c r="Q477" s="165">
        <v>0</v>
      </c>
      <c r="R477" s="165">
        <f t="shared" si="62"/>
        <v>0</v>
      </c>
      <c r="S477" s="165">
        <v>0</v>
      </c>
      <c r="T477" s="166">
        <f t="shared" si="63"/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67" t="s">
        <v>77</v>
      </c>
      <c r="AT477" s="167" t="s">
        <v>1120</v>
      </c>
      <c r="AU477" s="167" t="s">
        <v>77</v>
      </c>
      <c r="AY477" s="15" t="s">
        <v>121</v>
      </c>
      <c r="BE477" s="168">
        <f t="shared" si="64"/>
        <v>0</v>
      </c>
      <c r="BF477" s="168">
        <f t="shared" si="65"/>
        <v>0</v>
      </c>
      <c r="BG477" s="168">
        <f t="shared" si="66"/>
        <v>0</v>
      </c>
      <c r="BH477" s="168">
        <f t="shared" si="67"/>
        <v>0</v>
      </c>
      <c r="BI477" s="168">
        <f t="shared" si="68"/>
        <v>0</v>
      </c>
      <c r="BJ477" s="15" t="s">
        <v>77</v>
      </c>
      <c r="BK477" s="168">
        <f t="shared" si="69"/>
        <v>0</v>
      </c>
      <c r="BL477" s="15" t="s">
        <v>77</v>
      </c>
      <c r="BM477" s="167" t="s">
        <v>1683</v>
      </c>
    </row>
    <row r="478" spans="1:65" s="2" customFormat="1" ht="16.5" customHeight="1">
      <c r="A478" s="32"/>
      <c r="B478" s="33"/>
      <c r="C478" s="183" t="s">
        <v>1684</v>
      </c>
      <c r="D478" s="183" t="s">
        <v>1120</v>
      </c>
      <c r="E478" s="184" t="s">
        <v>1685</v>
      </c>
      <c r="F478" s="185" t="s">
        <v>1686</v>
      </c>
      <c r="G478" s="186" t="s">
        <v>119</v>
      </c>
      <c r="H478" s="187">
        <v>1</v>
      </c>
      <c r="I478" s="188"/>
      <c r="J478" s="189">
        <f t="shared" si="60"/>
        <v>0</v>
      </c>
      <c r="K478" s="185" t="s">
        <v>120</v>
      </c>
      <c r="L478" s="37"/>
      <c r="M478" s="190" t="s">
        <v>19</v>
      </c>
      <c r="N478" s="191" t="s">
        <v>41</v>
      </c>
      <c r="O478" s="62"/>
      <c r="P478" s="165">
        <f t="shared" si="61"/>
        <v>0</v>
      </c>
      <c r="Q478" s="165">
        <v>0</v>
      </c>
      <c r="R478" s="165">
        <f t="shared" si="62"/>
        <v>0</v>
      </c>
      <c r="S478" s="165">
        <v>0</v>
      </c>
      <c r="T478" s="166">
        <f t="shared" si="63"/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67" t="s">
        <v>77</v>
      </c>
      <c r="AT478" s="167" t="s">
        <v>1120</v>
      </c>
      <c r="AU478" s="167" t="s">
        <v>77</v>
      </c>
      <c r="AY478" s="15" t="s">
        <v>121</v>
      </c>
      <c r="BE478" s="168">
        <f t="shared" si="64"/>
        <v>0</v>
      </c>
      <c r="BF478" s="168">
        <f t="shared" si="65"/>
        <v>0</v>
      </c>
      <c r="BG478" s="168">
        <f t="shared" si="66"/>
        <v>0</v>
      </c>
      <c r="BH478" s="168">
        <f t="shared" si="67"/>
        <v>0</v>
      </c>
      <c r="BI478" s="168">
        <f t="shared" si="68"/>
        <v>0</v>
      </c>
      <c r="BJ478" s="15" t="s">
        <v>77</v>
      </c>
      <c r="BK478" s="168">
        <f t="shared" si="69"/>
        <v>0</v>
      </c>
      <c r="BL478" s="15" t="s">
        <v>77</v>
      </c>
      <c r="BM478" s="167" t="s">
        <v>1687</v>
      </c>
    </row>
    <row r="479" spans="1:65" s="2" customFormat="1" ht="16.5" customHeight="1">
      <c r="A479" s="32"/>
      <c r="B479" s="33"/>
      <c r="C479" s="183" t="s">
        <v>1688</v>
      </c>
      <c r="D479" s="183" t="s">
        <v>1120</v>
      </c>
      <c r="E479" s="184" t="s">
        <v>1689</v>
      </c>
      <c r="F479" s="185" t="s">
        <v>1690</v>
      </c>
      <c r="G479" s="186" t="s">
        <v>119</v>
      </c>
      <c r="H479" s="187">
        <v>1</v>
      </c>
      <c r="I479" s="188"/>
      <c r="J479" s="189">
        <f t="shared" si="60"/>
        <v>0</v>
      </c>
      <c r="K479" s="185" t="s">
        <v>120</v>
      </c>
      <c r="L479" s="37"/>
      <c r="M479" s="190" t="s">
        <v>19</v>
      </c>
      <c r="N479" s="191" t="s">
        <v>41</v>
      </c>
      <c r="O479" s="62"/>
      <c r="P479" s="165">
        <f t="shared" si="61"/>
        <v>0</v>
      </c>
      <c r="Q479" s="165">
        <v>0</v>
      </c>
      <c r="R479" s="165">
        <f t="shared" si="62"/>
        <v>0</v>
      </c>
      <c r="S479" s="165">
        <v>0</v>
      </c>
      <c r="T479" s="166">
        <f t="shared" si="63"/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67" t="s">
        <v>77</v>
      </c>
      <c r="AT479" s="167" t="s">
        <v>1120</v>
      </c>
      <c r="AU479" s="167" t="s">
        <v>77</v>
      </c>
      <c r="AY479" s="15" t="s">
        <v>121</v>
      </c>
      <c r="BE479" s="168">
        <f t="shared" si="64"/>
        <v>0</v>
      </c>
      <c r="BF479" s="168">
        <f t="shared" si="65"/>
        <v>0</v>
      </c>
      <c r="BG479" s="168">
        <f t="shared" si="66"/>
        <v>0</v>
      </c>
      <c r="BH479" s="168">
        <f t="shared" si="67"/>
        <v>0</v>
      </c>
      <c r="BI479" s="168">
        <f t="shared" si="68"/>
        <v>0</v>
      </c>
      <c r="BJ479" s="15" t="s">
        <v>77</v>
      </c>
      <c r="BK479" s="168">
        <f t="shared" si="69"/>
        <v>0</v>
      </c>
      <c r="BL479" s="15" t="s">
        <v>77</v>
      </c>
      <c r="BM479" s="167" t="s">
        <v>1691</v>
      </c>
    </row>
    <row r="480" spans="1:65" s="2" customFormat="1" ht="16.5" customHeight="1">
      <c r="A480" s="32"/>
      <c r="B480" s="33"/>
      <c r="C480" s="183" t="s">
        <v>1692</v>
      </c>
      <c r="D480" s="183" t="s">
        <v>1120</v>
      </c>
      <c r="E480" s="184" t="s">
        <v>1693</v>
      </c>
      <c r="F480" s="185" t="s">
        <v>1694</v>
      </c>
      <c r="G480" s="186" t="s">
        <v>119</v>
      </c>
      <c r="H480" s="187">
        <v>1</v>
      </c>
      <c r="I480" s="188"/>
      <c r="J480" s="189">
        <f t="shared" si="60"/>
        <v>0</v>
      </c>
      <c r="K480" s="185" t="s">
        <v>120</v>
      </c>
      <c r="L480" s="37"/>
      <c r="M480" s="190" t="s">
        <v>19</v>
      </c>
      <c r="N480" s="191" t="s">
        <v>41</v>
      </c>
      <c r="O480" s="62"/>
      <c r="P480" s="165">
        <f t="shared" si="61"/>
        <v>0</v>
      </c>
      <c r="Q480" s="165">
        <v>0</v>
      </c>
      <c r="R480" s="165">
        <f t="shared" si="62"/>
        <v>0</v>
      </c>
      <c r="S480" s="165">
        <v>0</v>
      </c>
      <c r="T480" s="166">
        <f t="shared" si="63"/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67" t="s">
        <v>77</v>
      </c>
      <c r="AT480" s="167" t="s">
        <v>1120</v>
      </c>
      <c r="AU480" s="167" t="s">
        <v>77</v>
      </c>
      <c r="AY480" s="15" t="s">
        <v>121</v>
      </c>
      <c r="BE480" s="168">
        <f t="shared" si="64"/>
        <v>0</v>
      </c>
      <c r="BF480" s="168">
        <f t="shared" si="65"/>
        <v>0</v>
      </c>
      <c r="BG480" s="168">
        <f t="shared" si="66"/>
        <v>0</v>
      </c>
      <c r="BH480" s="168">
        <f t="shared" si="67"/>
        <v>0</v>
      </c>
      <c r="BI480" s="168">
        <f t="shared" si="68"/>
        <v>0</v>
      </c>
      <c r="BJ480" s="15" t="s">
        <v>77</v>
      </c>
      <c r="BK480" s="168">
        <f t="shared" si="69"/>
        <v>0</v>
      </c>
      <c r="BL480" s="15" t="s">
        <v>77</v>
      </c>
      <c r="BM480" s="167" t="s">
        <v>1695</v>
      </c>
    </row>
    <row r="481" spans="1:65" s="2" customFormat="1" ht="24.2" customHeight="1">
      <c r="A481" s="32"/>
      <c r="B481" s="33"/>
      <c r="C481" s="183" t="s">
        <v>1696</v>
      </c>
      <c r="D481" s="183" t="s">
        <v>1120</v>
      </c>
      <c r="E481" s="184" t="s">
        <v>1697</v>
      </c>
      <c r="F481" s="185" t="s">
        <v>1698</v>
      </c>
      <c r="G481" s="186" t="s">
        <v>119</v>
      </c>
      <c r="H481" s="187">
        <v>1</v>
      </c>
      <c r="I481" s="188"/>
      <c r="J481" s="189">
        <f t="shared" si="60"/>
        <v>0</v>
      </c>
      <c r="K481" s="185" t="s">
        <v>120</v>
      </c>
      <c r="L481" s="37"/>
      <c r="M481" s="190" t="s">
        <v>19</v>
      </c>
      <c r="N481" s="191" t="s">
        <v>41</v>
      </c>
      <c r="O481" s="62"/>
      <c r="P481" s="165">
        <f t="shared" si="61"/>
        <v>0</v>
      </c>
      <c r="Q481" s="165">
        <v>0</v>
      </c>
      <c r="R481" s="165">
        <f t="shared" si="62"/>
        <v>0</v>
      </c>
      <c r="S481" s="165">
        <v>0</v>
      </c>
      <c r="T481" s="166">
        <f t="shared" si="63"/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67" t="s">
        <v>77</v>
      </c>
      <c r="AT481" s="167" t="s">
        <v>1120</v>
      </c>
      <c r="AU481" s="167" t="s">
        <v>77</v>
      </c>
      <c r="AY481" s="15" t="s">
        <v>121</v>
      </c>
      <c r="BE481" s="168">
        <f t="shared" si="64"/>
        <v>0</v>
      </c>
      <c r="BF481" s="168">
        <f t="shared" si="65"/>
        <v>0</v>
      </c>
      <c r="BG481" s="168">
        <f t="shared" si="66"/>
        <v>0</v>
      </c>
      <c r="BH481" s="168">
        <f t="shared" si="67"/>
        <v>0</v>
      </c>
      <c r="BI481" s="168">
        <f t="shared" si="68"/>
        <v>0</v>
      </c>
      <c r="BJ481" s="15" t="s">
        <v>77</v>
      </c>
      <c r="BK481" s="168">
        <f t="shared" si="69"/>
        <v>0</v>
      </c>
      <c r="BL481" s="15" t="s">
        <v>77</v>
      </c>
      <c r="BM481" s="167" t="s">
        <v>1699</v>
      </c>
    </row>
    <row r="482" spans="1:65" s="2" customFormat="1" ht="24.2" customHeight="1">
      <c r="A482" s="32"/>
      <c r="B482" s="33"/>
      <c r="C482" s="183" t="s">
        <v>1700</v>
      </c>
      <c r="D482" s="183" t="s">
        <v>1120</v>
      </c>
      <c r="E482" s="184" t="s">
        <v>1701</v>
      </c>
      <c r="F482" s="185" t="s">
        <v>1702</v>
      </c>
      <c r="G482" s="186" t="s">
        <v>119</v>
      </c>
      <c r="H482" s="187">
        <v>1</v>
      </c>
      <c r="I482" s="188"/>
      <c r="J482" s="189">
        <f t="shared" si="60"/>
        <v>0</v>
      </c>
      <c r="K482" s="185" t="s">
        <v>120</v>
      </c>
      <c r="L482" s="37"/>
      <c r="M482" s="190" t="s">
        <v>19</v>
      </c>
      <c r="N482" s="191" t="s">
        <v>41</v>
      </c>
      <c r="O482" s="62"/>
      <c r="P482" s="165">
        <f t="shared" si="61"/>
        <v>0</v>
      </c>
      <c r="Q482" s="165">
        <v>0</v>
      </c>
      <c r="R482" s="165">
        <f t="shared" si="62"/>
        <v>0</v>
      </c>
      <c r="S482" s="165">
        <v>0</v>
      </c>
      <c r="T482" s="166">
        <f t="shared" si="63"/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67" t="s">
        <v>77</v>
      </c>
      <c r="AT482" s="167" t="s">
        <v>1120</v>
      </c>
      <c r="AU482" s="167" t="s">
        <v>77</v>
      </c>
      <c r="AY482" s="15" t="s">
        <v>121</v>
      </c>
      <c r="BE482" s="168">
        <f t="shared" si="64"/>
        <v>0</v>
      </c>
      <c r="BF482" s="168">
        <f t="shared" si="65"/>
        <v>0</v>
      </c>
      <c r="BG482" s="168">
        <f t="shared" si="66"/>
        <v>0</v>
      </c>
      <c r="BH482" s="168">
        <f t="shared" si="67"/>
        <v>0</v>
      </c>
      <c r="BI482" s="168">
        <f t="shared" si="68"/>
        <v>0</v>
      </c>
      <c r="BJ482" s="15" t="s">
        <v>77</v>
      </c>
      <c r="BK482" s="168">
        <f t="shared" si="69"/>
        <v>0</v>
      </c>
      <c r="BL482" s="15" t="s">
        <v>77</v>
      </c>
      <c r="BM482" s="167" t="s">
        <v>1703</v>
      </c>
    </row>
    <row r="483" spans="1:65" s="2" customFormat="1" ht="24.2" customHeight="1">
      <c r="A483" s="32"/>
      <c r="B483" s="33"/>
      <c r="C483" s="183" t="s">
        <v>1704</v>
      </c>
      <c r="D483" s="183" t="s">
        <v>1120</v>
      </c>
      <c r="E483" s="184" t="s">
        <v>1705</v>
      </c>
      <c r="F483" s="185" t="s">
        <v>1706</v>
      </c>
      <c r="G483" s="186" t="s">
        <v>119</v>
      </c>
      <c r="H483" s="187">
        <v>1</v>
      </c>
      <c r="I483" s="188"/>
      <c r="J483" s="189">
        <f t="shared" si="60"/>
        <v>0</v>
      </c>
      <c r="K483" s="185" t="s">
        <v>120</v>
      </c>
      <c r="L483" s="37"/>
      <c r="M483" s="190" t="s">
        <v>19</v>
      </c>
      <c r="N483" s="191" t="s">
        <v>41</v>
      </c>
      <c r="O483" s="62"/>
      <c r="P483" s="165">
        <f t="shared" si="61"/>
        <v>0</v>
      </c>
      <c r="Q483" s="165">
        <v>0</v>
      </c>
      <c r="R483" s="165">
        <f t="shared" si="62"/>
        <v>0</v>
      </c>
      <c r="S483" s="165">
        <v>0</v>
      </c>
      <c r="T483" s="166">
        <f t="shared" si="63"/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67" t="s">
        <v>77</v>
      </c>
      <c r="AT483" s="167" t="s">
        <v>1120</v>
      </c>
      <c r="AU483" s="167" t="s">
        <v>77</v>
      </c>
      <c r="AY483" s="15" t="s">
        <v>121</v>
      </c>
      <c r="BE483" s="168">
        <f t="shared" si="64"/>
        <v>0</v>
      </c>
      <c r="BF483" s="168">
        <f t="shared" si="65"/>
        <v>0</v>
      </c>
      <c r="BG483" s="168">
        <f t="shared" si="66"/>
        <v>0</v>
      </c>
      <c r="BH483" s="168">
        <f t="shared" si="67"/>
        <v>0</v>
      </c>
      <c r="BI483" s="168">
        <f t="shared" si="68"/>
        <v>0</v>
      </c>
      <c r="BJ483" s="15" t="s">
        <v>77</v>
      </c>
      <c r="BK483" s="168">
        <f t="shared" si="69"/>
        <v>0</v>
      </c>
      <c r="BL483" s="15" t="s">
        <v>77</v>
      </c>
      <c r="BM483" s="167" t="s">
        <v>1707</v>
      </c>
    </row>
    <row r="484" spans="1:65" s="2" customFormat="1" ht="16.5" customHeight="1">
      <c r="A484" s="32"/>
      <c r="B484" s="33"/>
      <c r="C484" s="183" t="s">
        <v>1708</v>
      </c>
      <c r="D484" s="183" t="s">
        <v>1120</v>
      </c>
      <c r="E484" s="184" t="s">
        <v>1709</v>
      </c>
      <c r="F484" s="185" t="s">
        <v>1710</v>
      </c>
      <c r="G484" s="186" t="s">
        <v>119</v>
      </c>
      <c r="H484" s="187">
        <v>1</v>
      </c>
      <c r="I484" s="188"/>
      <c r="J484" s="189">
        <f t="shared" si="60"/>
        <v>0</v>
      </c>
      <c r="K484" s="185" t="s">
        <v>120</v>
      </c>
      <c r="L484" s="37"/>
      <c r="M484" s="190" t="s">
        <v>19</v>
      </c>
      <c r="N484" s="191" t="s">
        <v>41</v>
      </c>
      <c r="O484" s="62"/>
      <c r="P484" s="165">
        <f t="shared" si="61"/>
        <v>0</v>
      </c>
      <c r="Q484" s="165">
        <v>0</v>
      </c>
      <c r="R484" s="165">
        <f t="shared" si="62"/>
        <v>0</v>
      </c>
      <c r="S484" s="165">
        <v>0</v>
      </c>
      <c r="T484" s="166">
        <f t="shared" si="63"/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67" t="s">
        <v>77</v>
      </c>
      <c r="AT484" s="167" t="s">
        <v>1120</v>
      </c>
      <c r="AU484" s="167" t="s">
        <v>77</v>
      </c>
      <c r="AY484" s="15" t="s">
        <v>121</v>
      </c>
      <c r="BE484" s="168">
        <f t="shared" si="64"/>
        <v>0</v>
      </c>
      <c r="BF484" s="168">
        <f t="shared" si="65"/>
        <v>0</v>
      </c>
      <c r="BG484" s="168">
        <f t="shared" si="66"/>
        <v>0</v>
      </c>
      <c r="BH484" s="168">
        <f t="shared" si="67"/>
        <v>0</v>
      </c>
      <c r="BI484" s="168">
        <f t="shared" si="68"/>
        <v>0</v>
      </c>
      <c r="BJ484" s="15" t="s">
        <v>77</v>
      </c>
      <c r="BK484" s="168">
        <f t="shared" si="69"/>
        <v>0</v>
      </c>
      <c r="BL484" s="15" t="s">
        <v>77</v>
      </c>
      <c r="BM484" s="167" t="s">
        <v>1711</v>
      </c>
    </row>
    <row r="485" spans="1:65" s="2" customFormat="1" ht="16.5" customHeight="1">
      <c r="A485" s="32"/>
      <c r="B485" s="33"/>
      <c r="C485" s="183" t="s">
        <v>1712</v>
      </c>
      <c r="D485" s="183" t="s">
        <v>1120</v>
      </c>
      <c r="E485" s="184" t="s">
        <v>1713</v>
      </c>
      <c r="F485" s="185" t="s">
        <v>1714</v>
      </c>
      <c r="G485" s="186" t="s">
        <v>119</v>
      </c>
      <c r="H485" s="187">
        <v>1</v>
      </c>
      <c r="I485" s="188"/>
      <c r="J485" s="189">
        <f t="shared" si="60"/>
        <v>0</v>
      </c>
      <c r="K485" s="185" t="s">
        <v>120</v>
      </c>
      <c r="L485" s="37"/>
      <c r="M485" s="190" t="s">
        <v>19</v>
      </c>
      <c r="N485" s="191" t="s">
        <v>41</v>
      </c>
      <c r="O485" s="62"/>
      <c r="P485" s="165">
        <f t="shared" si="61"/>
        <v>0</v>
      </c>
      <c r="Q485" s="165">
        <v>0</v>
      </c>
      <c r="R485" s="165">
        <f t="shared" si="62"/>
        <v>0</v>
      </c>
      <c r="S485" s="165">
        <v>0</v>
      </c>
      <c r="T485" s="166">
        <f t="shared" si="63"/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67" t="s">
        <v>77</v>
      </c>
      <c r="AT485" s="167" t="s">
        <v>1120</v>
      </c>
      <c r="AU485" s="167" t="s">
        <v>77</v>
      </c>
      <c r="AY485" s="15" t="s">
        <v>121</v>
      </c>
      <c r="BE485" s="168">
        <f t="shared" si="64"/>
        <v>0</v>
      </c>
      <c r="BF485" s="168">
        <f t="shared" si="65"/>
        <v>0</v>
      </c>
      <c r="BG485" s="168">
        <f t="shared" si="66"/>
        <v>0</v>
      </c>
      <c r="BH485" s="168">
        <f t="shared" si="67"/>
        <v>0</v>
      </c>
      <c r="BI485" s="168">
        <f t="shared" si="68"/>
        <v>0</v>
      </c>
      <c r="BJ485" s="15" t="s">
        <v>77</v>
      </c>
      <c r="BK485" s="168">
        <f t="shared" si="69"/>
        <v>0</v>
      </c>
      <c r="BL485" s="15" t="s">
        <v>77</v>
      </c>
      <c r="BM485" s="167" t="s">
        <v>1715</v>
      </c>
    </row>
    <row r="486" spans="1:65" s="2" customFormat="1" ht="16.5" customHeight="1">
      <c r="A486" s="32"/>
      <c r="B486" s="33"/>
      <c r="C486" s="183" t="s">
        <v>1716</v>
      </c>
      <c r="D486" s="183" t="s">
        <v>1120</v>
      </c>
      <c r="E486" s="184" t="s">
        <v>1717</v>
      </c>
      <c r="F486" s="185" t="s">
        <v>1718</v>
      </c>
      <c r="G486" s="186" t="s">
        <v>119</v>
      </c>
      <c r="H486" s="187">
        <v>1</v>
      </c>
      <c r="I486" s="188"/>
      <c r="J486" s="189">
        <f t="shared" si="60"/>
        <v>0</v>
      </c>
      <c r="K486" s="185" t="s">
        <v>120</v>
      </c>
      <c r="L486" s="37"/>
      <c r="M486" s="190" t="s">
        <v>19</v>
      </c>
      <c r="N486" s="191" t="s">
        <v>41</v>
      </c>
      <c r="O486" s="62"/>
      <c r="P486" s="165">
        <f t="shared" si="61"/>
        <v>0</v>
      </c>
      <c r="Q486" s="165">
        <v>0</v>
      </c>
      <c r="R486" s="165">
        <f t="shared" si="62"/>
        <v>0</v>
      </c>
      <c r="S486" s="165">
        <v>0</v>
      </c>
      <c r="T486" s="166">
        <f t="shared" si="63"/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67" t="s">
        <v>77</v>
      </c>
      <c r="AT486" s="167" t="s">
        <v>1120</v>
      </c>
      <c r="AU486" s="167" t="s">
        <v>77</v>
      </c>
      <c r="AY486" s="15" t="s">
        <v>121</v>
      </c>
      <c r="BE486" s="168">
        <f t="shared" si="64"/>
        <v>0</v>
      </c>
      <c r="BF486" s="168">
        <f t="shared" si="65"/>
        <v>0</v>
      </c>
      <c r="BG486" s="168">
        <f t="shared" si="66"/>
        <v>0</v>
      </c>
      <c r="BH486" s="168">
        <f t="shared" si="67"/>
        <v>0</v>
      </c>
      <c r="BI486" s="168">
        <f t="shared" si="68"/>
        <v>0</v>
      </c>
      <c r="BJ486" s="15" t="s">
        <v>77</v>
      </c>
      <c r="BK486" s="168">
        <f t="shared" si="69"/>
        <v>0</v>
      </c>
      <c r="BL486" s="15" t="s">
        <v>77</v>
      </c>
      <c r="BM486" s="167" t="s">
        <v>1719</v>
      </c>
    </row>
    <row r="487" spans="1:65" s="2" customFormat="1" ht="16.5" customHeight="1">
      <c r="A487" s="32"/>
      <c r="B487" s="33"/>
      <c r="C487" s="183" t="s">
        <v>1720</v>
      </c>
      <c r="D487" s="183" t="s">
        <v>1120</v>
      </c>
      <c r="E487" s="184" t="s">
        <v>1721</v>
      </c>
      <c r="F487" s="185" t="s">
        <v>1722</v>
      </c>
      <c r="G487" s="186" t="s">
        <v>119</v>
      </c>
      <c r="H487" s="187">
        <v>1</v>
      </c>
      <c r="I487" s="188"/>
      <c r="J487" s="189">
        <f t="shared" si="60"/>
        <v>0</v>
      </c>
      <c r="K487" s="185" t="s">
        <v>120</v>
      </c>
      <c r="L487" s="37"/>
      <c r="M487" s="190" t="s">
        <v>19</v>
      </c>
      <c r="N487" s="191" t="s">
        <v>41</v>
      </c>
      <c r="O487" s="62"/>
      <c r="P487" s="165">
        <f t="shared" si="61"/>
        <v>0</v>
      </c>
      <c r="Q487" s="165">
        <v>0</v>
      </c>
      <c r="R487" s="165">
        <f t="shared" si="62"/>
        <v>0</v>
      </c>
      <c r="S487" s="165">
        <v>0</v>
      </c>
      <c r="T487" s="166">
        <f t="shared" si="63"/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67" t="s">
        <v>77</v>
      </c>
      <c r="AT487" s="167" t="s">
        <v>1120</v>
      </c>
      <c r="AU487" s="167" t="s">
        <v>77</v>
      </c>
      <c r="AY487" s="15" t="s">
        <v>121</v>
      </c>
      <c r="BE487" s="168">
        <f t="shared" si="64"/>
        <v>0</v>
      </c>
      <c r="BF487" s="168">
        <f t="shared" si="65"/>
        <v>0</v>
      </c>
      <c r="BG487" s="168">
        <f t="shared" si="66"/>
        <v>0</v>
      </c>
      <c r="BH487" s="168">
        <f t="shared" si="67"/>
        <v>0</v>
      </c>
      <c r="BI487" s="168">
        <f t="shared" si="68"/>
        <v>0</v>
      </c>
      <c r="BJ487" s="15" t="s">
        <v>77</v>
      </c>
      <c r="BK487" s="168">
        <f t="shared" si="69"/>
        <v>0</v>
      </c>
      <c r="BL487" s="15" t="s">
        <v>77</v>
      </c>
      <c r="BM487" s="167" t="s">
        <v>1723</v>
      </c>
    </row>
    <row r="488" spans="1:65" s="2" customFormat="1" ht="16.5" customHeight="1">
      <c r="A488" s="32"/>
      <c r="B488" s="33"/>
      <c r="C488" s="183" t="s">
        <v>1724</v>
      </c>
      <c r="D488" s="183" t="s">
        <v>1120</v>
      </c>
      <c r="E488" s="184" t="s">
        <v>1725</v>
      </c>
      <c r="F488" s="185" t="s">
        <v>1726</v>
      </c>
      <c r="G488" s="186" t="s">
        <v>119</v>
      </c>
      <c r="H488" s="187">
        <v>1</v>
      </c>
      <c r="I488" s="188"/>
      <c r="J488" s="189">
        <f t="shared" si="60"/>
        <v>0</v>
      </c>
      <c r="K488" s="185" t="s">
        <v>120</v>
      </c>
      <c r="L488" s="37"/>
      <c r="M488" s="190" t="s">
        <v>19</v>
      </c>
      <c r="N488" s="191" t="s">
        <v>41</v>
      </c>
      <c r="O488" s="62"/>
      <c r="P488" s="165">
        <f t="shared" si="61"/>
        <v>0</v>
      </c>
      <c r="Q488" s="165">
        <v>0</v>
      </c>
      <c r="R488" s="165">
        <f t="shared" si="62"/>
        <v>0</v>
      </c>
      <c r="S488" s="165">
        <v>0</v>
      </c>
      <c r="T488" s="166">
        <f t="shared" si="63"/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67" t="s">
        <v>77</v>
      </c>
      <c r="AT488" s="167" t="s">
        <v>1120</v>
      </c>
      <c r="AU488" s="167" t="s">
        <v>77</v>
      </c>
      <c r="AY488" s="15" t="s">
        <v>121</v>
      </c>
      <c r="BE488" s="168">
        <f t="shared" si="64"/>
        <v>0</v>
      </c>
      <c r="BF488" s="168">
        <f t="shared" si="65"/>
        <v>0</v>
      </c>
      <c r="BG488" s="168">
        <f t="shared" si="66"/>
        <v>0</v>
      </c>
      <c r="BH488" s="168">
        <f t="shared" si="67"/>
        <v>0</v>
      </c>
      <c r="BI488" s="168">
        <f t="shared" si="68"/>
        <v>0</v>
      </c>
      <c r="BJ488" s="15" t="s">
        <v>77</v>
      </c>
      <c r="BK488" s="168">
        <f t="shared" si="69"/>
        <v>0</v>
      </c>
      <c r="BL488" s="15" t="s">
        <v>77</v>
      </c>
      <c r="BM488" s="167" t="s">
        <v>1727</v>
      </c>
    </row>
    <row r="489" spans="1:65" s="2" customFormat="1" ht="16.5" customHeight="1">
      <c r="A489" s="32"/>
      <c r="B489" s="33"/>
      <c r="C489" s="183" t="s">
        <v>1728</v>
      </c>
      <c r="D489" s="183" t="s">
        <v>1120</v>
      </c>
      <c r="E489" s="184" t="s">
        <v>1729</v>
      </c>
      <c r="F489" s="185" t="s">
        <v>1730</v>
      </c>
      <c r="G489" s="186" t="s">
        <v>119</v>
      </c>
      <c r="H489" s="187">
        <v>1</v>
      </c>
      <c r="I489" s="188"/>
      <c r="J489" s="189">
        <f t="shared" si="60"/>
        <v>0</v>
      </c>
      <c r="K489" s="185" t="s">
        <v>120</v>
      </c>
      <c r="L489" s="37"/>
      <c r="M489" s="190" t="s">
        <v>19</v>
      </c>
      <c r="N489" s="191" t="s">
        <v>41</v>
      </c>
      <c r="O489" s="62"/>
      <c r="P489" s="165">
        <f t="shared" si="61"/>
        <v>0</v>
      </c>
      <c r="Q489" s="165">
        <v>0</v>
      </c>
      <c r="R489" s="165">
        <f t="shared" si="62"/>
        <v>0</v>
      </c>
      <c r="S489" s="165">
        <v>0</v>
      </c>
      <c r="T489" s="166">
        <f t="shared" si="63"/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67" t="s">
        <v>77</v>
      </c>
      <c r="AT489" s="167" t="s">
        <v>1120</v>
      </c>
      <c r="AU489" s="167" t="s">
        <v>77</v>
      </c>
      <c r="AY489" s="15" t="s">
        <v>121</v>
      </c>
      <c r="BE489" s="168">
        <f t="shared" si="64"/>
        <v>0</v>
      </c>
      <c r="BF489" s="168">
        <f t="shared" si="65"/>
        <v>0</v>
      </c>
      <c r="BG489" s="168">
        <f t="shared" si="66"/>
        <v>0</v>
      </c>
      <c r="BH489" s="168">
        <f t="shared" si="67"/>
        <v>0</v>
      </c>
      <c r="BI489" s="168">
        <f t="shared" si="68"/>
        <v>0</v>
      </c>
      <c r="BJ489" s="15" t="s">
        <v>77</v>
      </c>
      <c r="BK489" s="168">
        <f t="shared" si="69"/>
        <v>0</v>
      </c>
      <c r="BL489" s="15" t="s">
        <v>77</v>
      </c>
      <c r="BM489" s="167" t="s">
        <v>1731</v>
      </c>
    </row>
    <row r="490" spans="1:65" s="2" customFormat="1" ht="21.75" customHeight="1">
      <c r="A490" s="32"/>
      <c r="B490" s="33"/>
      <c r="C490" s="183" t="s">
        <v>1732</v>
      </c>
      <c r="D490" s="183" t="s">
        <v>1120</v>
      </c>
      <c r="E490" s="184" t="s">
        <v>1733</v>
      </c>
      <c r="F490" s="185" t="s">
        <v>1734</v>
      </c>
      <c r="G490" s="186" t="s">
        <v>119</v>
      </c>
      <c r="H490" s="187">
        <v>1</v>
      </c>
      <c r="I490" s="188"/>
      <c r="J490" s="189">
        <f t="shared" si="60"/>
        <v>0</v>
      </c>
      <c r="K490" s="185" t="s">
        <v>120</v>
      </c>
      <c r="L490" s="37"/>
      <c r="M490" s="190" t="s">
        <v>19</v>
      </c>
      <c r="N490" s="191" t="s">
        <v>41</v>
      </c>
      <c r="O490" s="62"/>
      <c r="P490" s="165">
        <f t="shared" si="61"/>
        <v>0</v>
      </c>
      <c r="Q490" s="165">
        <v>0</v>
      </c>
      <c r="R490" s="165">
        <f t="shared" si="62"/>
        <v>0</v>
      </c>
      <c r="S490" s="165">
        <v>0</v>
      </c>
      <c r="T490" s="166">
        <f t="shared" si="63"/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67" t="s">
        <v>77</v>
      </c>
      <c r="AT490" s="167" t="s">
        <v>1120</v>
      </c>
      <c r="AU490" s="167" t="s">
        <v>77</v>
      </c>
      <c r="AY490" s="15" t="s">
        <v>121</v>
      </c>
      <c r="BE490" s="168">
        <f t="shared" si="64"/>
        <v>0</v>
      </c>
      <c r="BF490" s="168">
        <f t="shared" si="65"/>
        <v>0</v>
      </c>
      <c r="BG490" s="168">
        <f t="shared" si="66"/>
        <v>0</v>
      </c>
      <c r="BH490" s="168">
        <f t="shared" si="67"/>
        <v>0</v>
      </c>
      <c r="BI490" s="168">
        <f t="shared" si="68"/>
        <v>0</v>
      </c>
      <c r="BJ490" s="15" t="s">
        <v>77</v>
      </c>
      <c r="BK490" s="168">
        <f t="shared" si="69"/>
        <v>0</v>
      </c>
      <c r="BL490" s="15" t="s">
        <v>77</v>
      </c>
      <c r="BM490" s="167" t="s">
        <v>1735</v>
      </c>
    </row>
    <row r="491" spans="1:65" s="2" customFormat="1" ht="16.5" customHeight="1">
      <c r="A491" s="32"/>
      <c r="B491" s="33"/>
      <c r="C491" s="183" t="s">
        <v>1736</v>
      </c>
      <c r="D491" s="183" t="s">
        <v>1120</v>
      </c>
      <c r="E491" s="184" t="s">
        <v>1737</v>
      </c>
      <c r="F491" s="185" t="s">
        <v>1738</v>
      </c>
      <c r="G491" s="186" t="s">
        <v>119</v>
      </c>
      <c r="H491" s="187">
        <v>1</v>
      </c>
      <c r="I491" s="188"/>
      <c r="J491" s="189">
        <f t="shared" si="60"/>
        <v>0</v>
      </c>
      <c r="K491" s="185" t="s">
        <v>120</v>
      </c>
      <c r="L491" s="37"/>
      <c r="M491" s="190" t="s">
        <v>19</v>
      </c>
      <c r="N491" s="191" t="s">
        <v>41</v>
      </c>
      <c r="O491" s="62"/>
      <c r="P491" s="165">
        <f t="shared" si="61"/>
        <v>0</v>
      </c>
      <c r="Q491" s="165">
        <v>0</v>
      </c>
      <c r="R491" s="165">
        <f t="shared" si="62"/>
        <v>0</v>
      </c>
      <c r="S491" s="165">
        <v>0</v>
      </c>
      <c r="T491" s="166">
        <f t="shared" si="63"/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67" t="s">
        <v>77</v>
      </c>
      <c r="AT491" s="167" t="s">
        <v>1120</v>
      </c>
      <c r="AU491" s="167" t="s">
        <v>77</v>
      </c>
      <c r="AY491" s="15" t="s">
        <v>121</v>
      </c>
      <c r="BE491" s="168">
        <f t="shared" si="64"/>
        <v>0</v>
      </c>
      <c r="BF491" s="168">
        <f t="shared" si="65"/>
        <v>0</v>
      </c>
      <c r="BG491" s="168">
        <f t="shared" si="66"/>
        <v>0</v>
      </c>
      <c r="BH491" s="168">
        <f t="shared" si="67"/>
        <v>0</v>
      </c>
      <c r="BI491" s="168">
        <f t="shared" si="68"/>
        <v>0</v>
      </c>
      <c r="BJ491" s="15" t="s">
        <v>77</v>
      </c>
      <c r="BK491" s="168">
        <f t="shared" si="69"/>
        <v>0</v>
      </c>
      <c r="BL491" s="15" t="s">
        <v>77</v>
      </c>
      <c r="BM491" s="167" t="s">
        <v>1739</v>
      </c>
    </row>
    <row r="492" spans="1:65" s="2" customFormat="1" ht="16.5" customHeight="1">
      <c r="A492" s="32"/>
      <c r="B492" s="33"/>
      <c r="C492" s="183" t="s">
        <v>1740</v>
      </c>
      <c r="D492" s="183" t="s">
        <v>1120</v>
      </c>
      <c r="E492" s="184" t="s">
        <v>1741</v>
      </c>
      <c r="F492" s="185" t="s">
        <v>1742</v>
      </c>
      <c r="G492" s="186" t="s">
        <v>119</v>
      </c>
      <c r="H492" s="187">
        <v>1</v>
      </c>
      <c r="I492" s="188"/>
      <c r="J492" s="189">
        <f t="shared" si="60"/>
        <v>0</v>
      </c>
      <c r="K492" s="185" t="s">
        <v>120</v>
      </c>
      <c r="L492" s="37"/>
      <c r="M492" s="190" t="s">
        <v>19</v>
      </c>
      <c r="N492" s="191" t="s">
        <v>41</v>
      </c>
      <c r="O492" s="62"/>
      <c r="P492" s="165">
        <f t="shared" si="61"/>
        <v>0</v>
      </c>
      <c r="Q492" s="165">
        <v>0</v>
      </c>
      <c r="R492" s="165">
        <f t="shared" si="62"/>
        <v>0</v>
      </c>
      <c r="S492" s="165">
        <v>0</v>
      </c>
      <c r="T492" s="166">
        <f t="shared" si="63"/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67" t="s">
        <v>77</v>
      </c>
      <c r="AT492" s="167" t="s">
        <v>1120</v>
      </c>
      <c r="AU492" s="167" t="s">
        <v>77</v>
      </c>
      <c r="AY492" s="15" t="s">
        <v>121</v>
      </c>
      <c r="BE492" s="168">
        <f t="shared" si="64"/>
        <v>0</v>
      </c>
      <c r="BF492" s="168">
        <f t="shared" si="65"/>
        <v>0</v>
      </c>
      <c r="BG492" s="168">
        <f t="shared" si="66"/>
        <v>0</v>
      </c>
      <c r="BH492" s="168">
        <f t="shared" si="67"/>
        <v>0</v>
      </c>
      <c r="BI492" s="168">
        <f t="shared" si="68"/>
        <v>0</v>
      </c>
      <c r="BJ492" s="15" t="s">
        <v>77</v>
      </c>
      <c r="BK492" s="168">
        <f t="shared" si="69"/>
        <v>0</v>
      </c>
      <c r="BL492" s="15" t="s">
        <v>77</v>
      </c>
      <c r="BM492" s="167" t="s">
        <v>1743</v>
      </c>
    </row>
    <row r="493" spans="1:65" s="2" customFormat="1" ht="16.5" customHeight="1">
      <c r="A493" s="32"/>
      <c r="B493" s="33"/>
      <c r="C493" s="183" t="s">
        <v>1744</v>
      </c>
      <c r="D493" s="183" t="s">
        <v>1120</v>
      </c>
      <c r="E493" s="184" t="s">
        <v>1745</v>
      </c>
      <c r="F493" s="185" t="s">
        <v>1746</v>
      </c>
      <c r="G493" s="186" t="s">
        <v>119</v>
      </c>
      <c r="H493" s="187">
        <v>1</v>
      </c>
      <c r="I493" s="188"/>
      <c r="J493" s="189">
        <f t="shared" si="60"/>
        <v>0</v>
      </c>
      <c r="K493" s="185" t="s">
        <v>120</v>
      </c>
      <c r="L493" s="37"/>
      <c r="M493" s="190" t="s">
        <v>19</v>
      </c>
      <c r="N493" s="191" t="s">
        <v>41</v>
      </c>
      <c r="O493" s="62"/>
      <c r="P493" s="165">
        <f t="shared" si="61"/>
        <v>0</v>
      </c>
      <c r="Q493" s="165">
        <v>0</v>
      </c>
      <c r="R493" s="165">
        <f t="shared" si="62"/>
        <v>0</v>
      </c>
      <c r="S493" s="165">
        <v>0</v>
      </c>
      <c r="T493" s="166">
        <f t="shared" si="63"/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67" t="s">
        <v>77</v>
      </c>
      <c r="AT493" s="167" t="s">
        <v>1120</v>
      </c>
      <c r="AU493" s="167" t="s">
        <v>77</v>
      </c>
      <c r="AY493" s="15" t="s">
        <v>121</v>
      </c>
      <c r="BE493" s="168">
        <f t="shared" si="64"/>
        <v>0</v>
      </c>
      <c r="BF493" s="168">
        <f t="shared" si="65"/>
        <v>0</v>
      </c>
      <c r="BG493" s="168">
        <f t="shared" si="66"/>
        <v>0</v>
      </c>
      <c r="BH493" s="168">
        <f t="shared" si="67"/>
        <v>0</v>
      </c>
      <c r="BI493" s="168">
        <f t="shared" si="68"/>
        <v>0</v>
      </c>
      <c r="BJ493" s="15" t="s">
        <v>77</v>
      </c>
      <c r="BK493" s="168">
        <f t="shared" si="69"/>
        <v>0</v>
      </c>
      <c r="BL493" s="15" t="s">
        <v>77</v>
      </c>
      <c r="BM493" s="167" t="s">
        <v>1747</v>
      </c>
    </row>
    <row r="494" spans="1:65" s="2" customFormat="1" ht="24.2" customHeight="1">
      <c r="A494" s="32"/>
      <c r="B494" s="33"/>
      <c r="C494" s="183" t="s">
        <v>1748</v>
      </c>
      <c r="D494" s="183" t="s">
        <v>1120</v>
      </c>
      <c r="E494" s="184" t="s">
        <v>1749</v>
      </c>
      <c r="F494" s="185" t="s">
        <v>1750</v>
      </c>
      <c r="G494" s="186" t="s">
        <v>119</v>
      </c>
      <c r="H494" s="187">
        <v>1</v>
      </c>
      <c r="I494" s="188"/>
      <c r="J494" s="189">
        <f t="shared" si="60"/>
        <v>0</v>
      </c>
      <c r="K494" s="185" t="s">
        <v>120</v>
      </c>
      <c r="L494" s="37"/>
      <c r="M494" s="190" t="s">
        <v>19</v>
      </c>
      <c r="N494" s="191" t="s">
        <v>41</v>
      </c>
      <c r="O494" s="62"/>
      <c r="P494" s="165">
        <f t="shared" si="61"/>
        <v>0</v>
      </c>
      <c r="Q494" s="165">
        <v>0</v>
      </c>
      <c r="R494" s="165">
        <f t="shared" si="62"/>
        <v>0</v>
      </c>
      <c r="S494" s="165">
        <v>0</v>
      </c>
      <c r="T494" s="166">
        <f t="shared" si="63"/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67" t="s">
        <v>77</v>
      </c>
      <c r="AT494" s="167" t="s">
        <v>1120</v>
      </c>
      <c r="AU494" s="167" t="s">
        <v>77</v>
      </c>
      <c r="AY494" s="15" t="s">
        <v>121</v>
      </c>
      <c r="BE494" s="168">
        <f t="shared" si="64"/>
        <v>0</v>
      </c>
      <c r="BF494" s="168">
        <f t="shared" si="65"/>
        <v>0</v>
      </c>
      <c r="BG494" s="168">
        <f t="shared" si="66"/>
        <v>0</v>
      </c>
      <c r="BH494" s="168">
        <f t="shared" si="67"/>
        <v>0</v>
      </c>
      <c r="BI494" s="168">
        <f t="shared" si="68"/>
        <v>0</v>
      </c>
      <c r="BJ494" s="15" t="s">
        <v>77</v>
      </c>
      <c r="BK494" s="168">
        <f t="shared" si="69"/>
        <v>0</v>
      </c>
      <c r="BL494" s="15" t="s">
        <v>77</v>
      </c>
      <c r="BM494" s="167" t="s">
        <v>1751</v>
      </c>
    </row>
    <row r="495" spans="1:65" s="2" customFormat="1" ht="16.5" customHeight="1">
      <c r="A495" s="32"/>
      <c r="B495" s="33"/>
      <c r="C495" s="183" t="s">
        <v>1752</v>
      </c>
      <c r="D495" s="183" t="s">
        <v>1120</v>
      </c>
      <c r="E495" s="184" t="s">
        <v>1753</v>
      </c>
      <c r="F495" s="185" t="s">
        <v>1754</v>
      </c>
      <c r="G495" s="186" t="s">
        <v>119</v>
      </c>
      <c r="H495" s="187">
        <v>1</v>
      </c>
      <c r="I495" s="188"/>
      <c r="J495" s="189">
        <f t="shared" si="60"/>
        <v>0</v>
      </c>
      <c r="K495" s="185" t="s">
        <v>120</v>
      </c>
      <c r="L495" s="37"/>
      <c r="M495" s="190" t="s">
        <v>19</v>
      </c>
      <c r="N495" s="191" t="s">
        <v>41</v>
      </c>
      <c r="O495" s="62"/>
      <c r="P495" s="165">
        <f t="shared" si="61"/>
        <v>0</v>
      </c>
      <c r="Q495" s="165">
        <v>0</v>
      </c>
      <c r="R495" s="165">
        <f t="shared" si="62"/>
        <v>0</v>
      </c>
      <c r="S495" s="165">
        <v>0</v>
      </c>
      <c r="T495" s="166">
        <f t="shared" si="63"/>
        <v>0</v>
      </c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R495" s="167" t="s">
        <v>77</v>
      </c>
      <c r="AT495" s="167" t="s">
        <v>1120</v>
      </c>
      <c r="AU495" s="167" t="s">
        <v>77</v>
      </c>
      <c r="AY495" s="15" t="s">
        <v>121</v>
      </c>
      <c r="BE495" s="168">
        <f t="shared" si="64"/>
        <v>0</v>
      </c>
      <c r="BF495" s="168">
        <f t="shared" si="65"/>
        <v>0</v>
      </c>
      <c r="BG495" s="168">
        <f t="shared" si="66"/>
        <v>0</v>
      </c>
      <c r="BH495" s="168">
        <f t="shared" si="67"/>
        <v>0</v>
      </c>
      <c r="BI495" s="168">
        <f t="shared" si="68"/>
        <v>0</v>
      </c>
      <c r="BJ495" s="15" t="s">
        <v>77</v>
      </c>
      <c r="BK495" s="168">
        <f t="shared" si="69"/>
        <v>0</v>
      </c>
      <c r="BL495" s="15" t="s">
        <v>77</v>
      </c>
      <c r="BM495" s="167" t="s">
        <v>1755</v>
      </c>
    </row>
    <row r="496" spans="1:65" s="2" customFormat="1" ht="21.75" customHeight="1">
      <c r="A496" s="32"/>
      <c r="B496" s="33"/>
      <c r="C496" s="183" t="s">
        <v>1756</v>
      </c>
      <c r="D496" s="183" t="s">
        <v>1120</v>
      </c>
      <c r="E496" s="184" t="s">
        <v>1757</v>
      </c>
      <c r="F496" s="185" t="s">
        <v>1758</v>
      </c>
      <c r="G496" s="186" t="s">
        <v>119</v>
      </c>
      <c r="H496" s="187">
        <v>1</v>
      </c>
      <c r="I496" s="188"/>
      <c r="J496" s="189">
        <f t="shared" si="60"/>
        <v>0</v>
      </c>
      <c r="K496" s="185" t="s">
        <v>120</v>
      </c>
      <c r="L496" s="37"/>
      <c r="M496" s="190" t="s">
        <v>19</v>
      </c>
      <c r="N496" s="191" t="s">
        <v>41</v>
      </c>
      <c r="O496" s="62"/>
      <c r="P496" s="165">
        <f t="shared" si="61"/>
        <v>0</v>
      </c>
      <c r="Q496" s="165">
        <v>0</v>
      </c>
      <c r="R496" s="165">
        <f t="shared" si="62"/>
        <v>0</v>
      </c>
      <c r="S496" s="165">
        <v>0</v>
      </c>
      <c r="T496" s="166">
        <f t="shared" si="63"/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67" t="s">
        <v>77</v>
      </c>
      <c r="AT496" s="167" t="s">
        <v>1120</v>
      </c>
      <c r="AU496" s="167" t="s">
        <v>77</v>
      </c>
      <c r="AY496" s="15" t="s">
        <v>121</v>
      </c>
      <c r="BE496" s="168">
        <f t="shared" si="64"/>
        <v>0</v>
      </c>
      <c r="BF496" s="168">
        <f t="shared" si="65"/>
        <v>0</v>
      </c>
      <c r="BG496" s="168">
        <f t="shared" si="66"/>
        <v>0</v>
      </c>
      <c r="BH496" s="168">
        <f t="shared" si="67"/>
        <v>0</v>
      </c>
      <c r="BI496" s="168">
        <f t="shared" si="68"/>
        <v>0</v>
      </c>
      <c r="BJ496" s="15" t="s">
        <v>77</v>
      </c>
      <c r="BK496" s="168">
        <f t="shared" si="69"/>
        <v>0</v>
      </c>
      <c r="BL496" s="15" t="s">
        <v>77</v>
      </c>
      <c r="BM496" s="167" t="s">
        <v>1759</v>
      </c>
    </row>
    <row r="497" spans="1:65" s="2" customFormat="1" ht="16.5" customHeight="1">
      <c r="A497" s="32"/>
      <c r="B497" s="33"/>
      <c r="C497" s="183" t="s">
        <v>1760</v>
      </c>
      <c r="D497" s="183" t="s">
        <v>1120</v>
      </c>
      <c r="E497" s="184" t="s">
        <v>1761</v>
      </c>
      <c r="F497" s="185" t="s">
        <v>1762</v>
      </c>
      <c r="G497" s="186" t="s">
        <v>119</v>
      </c>
      <c r="H497" s="187">
        <v>1</v>
      </c>
      <c r="I497" s="188"/>
      <c r="J497" s="189">
        <f t="shared" si="60"/>
        <v>0</v>
      </c>
      <c r="K497" s="185" t="s">
        <v>120</v>
      </c>
      <c r="L497" s="37"/>
      <c r="M497" s="190" t="s">
        <v>19</v>
      </c>
      <c r="N497" s="191" t="s">
        <v>41</v>
      </c>
      <c r="O497" s="62"/>
      <c r="P497" s="165">
        <f t="shared" si="61"/>
        <v>0</v>
      </c>
      <c r="Q497" s="165">
        <v>0</v>
      </c>
      <c r="R497" s="165">
        <f t="shared" si="62"/>
        <v>0</v>
      </c>
      <c r="S497" s="165">
        <v>0</v>
      </c>
      <c r="T497" s="166">
        <f t="shared" si="63"/>
        <v>0</v>
      </c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R497" s="167" t="s">
        <v>77</v>
      </c>
      <c r="AT497" s="167" t="s">
        <v>1120</v>
      </c>
      <c r="AU497" s="167" t="s">
        <v>77</v>
      </c>
      <c r="AY497" s="15" t="s">
        <v>121</v>
      </c>
      <c r="BE497" s="168">
        <f t="shared" si="64"/>
        <v>0</v>
      </c>
      <c r="BF497" s="168">
        <f t="shared" si="65"/>
        <v>0</v>
      </c>
      <c r="BG497" s="168">
        <f t="shared" si="66"/>
        <v>0</v>
      </c>
      <c r="BH497" s="168">
        <f t="shared" si="67"/>
        <v>0</v>
      </c>
      <c r="BI497" s="168">
        <f t="shared" si="68"/>
        <v>0</v>
      </c>
      <c r="BJ497" s="15" t="s">
        <v>77</v>
      </c>
      <c r="BK497" s="168">
        <f t="shared" si="69"/>
        <v>0</v>
      </c>
      <c r="BL497" s="15" t="s">
        <v>77</v>
      </c>
      <c r="BM497" s="167" t="s">
        <v>1763</v>
      </c>
    </row>
    <row r="498" spans="1:65" s="2" customFormat="1" ht="16.5" customHeight="1">
      <c r="A498" s="32"/>
      <c r="B498" s="33"/>
      <c r="C498" s="183" t="s">
        <v>1764</v>
      </c>
      <c r="D498" s="183" t="s">
        <v>1120</v>
      </c>
      <c r="E498" s="184" t="s">
        <v>1765</v>
      </c>
      <c r="F498" s="185" t="s">
        <v>1766</v>
      </c>
      <c r="G498" s="186" t="s">
        <v>119</v>
      </c>
      <c r="H498" s="187">
        <v>1</v>
      </c>
      <c r="I498" s="188"/>
      <c r="J498" s="189">
        <f t="shared" si="60"/>
        <v>0</v>
      </c>
      <c r="K498" s="185" t="s">
        <v>120</v>
      </c>
      <c r="L498" s="37"/>
      <c r="M498" s="190" t="s">
        <v>19</v>
      </c>
      <c r="N498" s="191" t="s">
        <v>41</v>
      </c>
      <c r="O498" s="62"/>
      <c r="P498" s="165">
        <f t="shared" si="61"/>
        <v>0</v>
      </c>
      <c r="Q498" s="165">
        <v>0</v>
      </c>
      <c r="R498" s="165">
        <f t="shared" si="62"/>
        <v>0</v>
      </c>
      <c r="S498" s="165">
        <v>0</v>
      </c>
      <c r="T498" s="166">
        <f t="shared" si="63"/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67" t="s">
        <v>77</v>
      </c>
      <c r="AT498" s="167" t="s">
        <v>1120</v>
      </c>
      <c r="AU498" s="167" t="s">
        <v>77</v>
      </c>
      <c r="AY498" s="15" t="s">
        <v>121</v>
      </c>
      <c r="BE498" s="168">
        <f t="shared" si="64"/>
        <v>0</v>
      </c>
      <c r="BF498" s="168">
        <f t="shared" si="65"/>
        <v>0</v>
      </c>
      <c r="BG498" s="168">
        <f t="shared" si="66"/>
        <v>0</v>
      </c>
      <c r="BH498" s="168">
        <f t="shared" si="67"/>
        <v>0</v>
      </c>
      <c r="BI498" s="168">
        <f t="shared" si="68"/>
        <v>0</v>
      </c>
      <c r="BJ498" s="15" t="s">
        <v>77</v>
      </c>
      <c r="BK498" s="168">
        <f t="shared" si="69"/>
        <v>0</v>
      </c>
      <c r="BL498" s="15" t="s">
        <v>77</v>
      </c>
      <c r="BM498" s="167" t="s">
        <v>1767</v>
      </c>
    </row>
    <row r="499" spans="1:65" s="2" customFormat="1" ht="16.5" customHeight="1">
      <c r="A499" s="32"/>
      <c r="B499" s="33"/>
      <c r="C499" s="183" t="s">
        <v>1768</v>
      </c>
      <c r="D499" s="183" t="s">
        <v>1120</v>
      </c>
      <c r="E499" s="184" t="s">
        <v>1769</v>
      </c>
      <c r="F499" s="185" t="s">
        <v>1770</v>
      </c>
      <c r="G499" s="186" t="s">
        <v>119</v>
      </c>
      <c r="H499" s="187">
        <v>1</v>
      </c>
      <c r="I499" s="188"/>
      <c r="J499" s="189">
        <f t="shared" si="60"/>
        <v>0</v>
      </c>
      <c r="K499" s="185" t="s">
        <v>120</v>
      </c>
      <c r="L499" s="37"/>
      <c r="M499" s="190" t="s">
        <v>19</v>
      </c>
      <c r="N499" s="191" t="s">
        <v>41</v>
      </c>
      <c r="O499" s="62"/>
      <c r="P499" s="165">
        <f t="shared" si="61"/>
        <v>0</v>
      </c>
      <c r="Q499" s="165">
        <v>0</v>
      </c>
      <c r="R499" s="165">
        <f t="shared" si="62"/>
        <v>0</v>
      </c>
      <c r="S499" s="165">
        <v>0</v>
      </c>
      <c r="T499" s="166">
        <f t="shared" si="63"/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67" t="s">
        <v>77</v>
      </c>
      <c r="AT499" s="167" t="s">
        <v>1120</v>
      </c>
      <c r="AU499" s="167" t="s">
        <v>77</v>
      </c>
      <c r="AY499" s="15" t="s">
        <v>121</v>
      </c>
      <c r="BE499" s="168">
        <f t="shared" si="64"/>
        <v>0</v>
      </c>
      <c r="BF499" s="168">
        <f t="shared" si="65"/>
        <v>0</v>
      </c>
      <c r="BG499" s="168">
        <f t="shared" si="66"/>
        <v>0</v>
      </c>
      <c r="BH499" s="168">
        <f t="shared" si="67"/>
        <v>0</v>
      </c>
      <c r="BI499" s="168">
        <f t="shared" si="68"/>
        <v>0</v>
      </c>
      <c r="BJ499" s="15" t="s">
        <v>77</v>
      </c>
      <c r="BK499" s="168">
        <f t="shared" si="69"/>
        <v>0</v>
      </c>
      <c r="BL499" s="15" t="s">
        <v>77</v>
      </c>
      <c r="BM499" s="167" t="s">
        <v>1771</v>
      </c>
    </row>
    <row r="500" spans="1:65" s="2" customFormat="1" ht="16.5" customHeight="1">
      <c r="A500" s="32"/>
      <c r="B500" s="33"/>
      <c r="C500" s="183" t="s">
        <v>1772</v>
      </c>
      <c r="D500" s="183" t="s">
        <v>1120</v>
      </c>
      <c r="E500" s="184" t="s">
        <v>1773</v>
      </c>
      <c r="F500" s="185" t="s">
        <v>1774</v>
      </c>
      <c r="G500" s="186" t="s">
        <v>119</v>
      </c>
      <c r="H500" s="187">
        <v>1</v>
      </c>
      <c r="I500" s="188"/>
      <c r="J500" s="189">
        <f t="shared" si="60"/>
        <v>0</v>
      </c>
      <c r="K500" s="185" t="s">
        <v>120</v>
      </c>
      <c r="L500" s="37"/>
      <c r="M500" s="190" t="s">
        <v>19</v>
      </c>
      <c r="N500" s="191" t="s">
        <v>41</v>
      </c>
      <c r="O500" s="62"/>
      <c r="P500" s="165">
        <f t="shared" si="61"/>
        <v>0</v>
      </c>
      <c r="Q500" s="165">
        <v>0</v>
      </c>
      <c r="R500" s="165">
        <f t="shared" si="62"/>
        <v>0</v>
      </c>
      <c r="S500" s="165">
        <v>0</v>
      </c>
      <c r="T500" s="166">
        <f t="shared" si="63"/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67" t="s">
        <v>77</v>
      </c>
      <c r="AT500" s="167" t="s">
        <v>1120</v>
      </c>
      <c r="AU500" s="167" t="s">
        <v>77</v>
      </c>
      <c r="AY500" s="15" t="s">
        <v>121</v>
      </c>
      <c r="BE500" s="168">
        <f t="shared" si="64"/>
        <v>0</v>
      </c>
      <c r="BF500" s="168">
        <f t="shared" si="65"/>
        <v>0</v>
      </c>
      <c r="BG500" s="168">
        <f t="shared" si="66"/>
        <v>0</v>
      </c>
      <c r="BH500" s="168">
        <f t="shared" si="67"/>
        <v>0</v>
      </c>
      <c r="BI500" s="168">
        <f t="shared" si="68"/>
        <v>0</v>
      </c>
      <c r="BJ500" s="15" t="s">
        <v>77</v>
      </c>
      <c r="BK500" s="168">
        <f t="shared" si="69"/>
        <v>0</v>
      </c>
      <c r="BL500" s="15" t="s">
        <v>77</v>
      </c>
      <c r="BM500" s="167" t="s">
        <v>1775</v>
      </c>
    </row>
    <row r="501" spans="1:65" s="2" customFormat="1" ht="16.5" customHeight="1">
      <c r="A501" s="32"/>
      <c r="B501" s="33"/>
      <c r="C501" s="183" t="s">
        <v>1776</v>
      </c>
      <c r="D501" s="183" t="s">
        <v>1120</v>
      </c>
      <c r="E501" s="184" t="s">
        <v>1777</v>
      </c>
      <c r="F501" s="185" t="s">
        <v>1778</v>
      </c>
      <c r="G501" s="186" t="s">
        <v>119</v>
      </c>
      <c r="H501" s="187">
        <v>1</v>
      </c>
      <c r="I501" s="188"/>
      <c r="J501" s="189">
        <f t="shared" si="60"/>
        <v>0</v>
      </c>
      <c r="K501" s="185" t="s">
        <v>120</v>
      </c>
      <c r="L501" s="37"/>
      <c r="M501" s="190" t="s">
        <v>19</v>
      </c>
      <c r="N501" s="191" t="s">
        <v>41</v>
      </c>
      <c r="O501" s="62"/>
      <c r="P501" s="165">
        <f t="shared" si="61"/>
        <v>0</v>
      </c>
      <c r="Q501" s="165">
        <v>0</v>
      </c>
      <c r="R501" s="165">
        <f t="shared" si="62"/>
        <v>0</v>
      </c>
      <c r="S501" s="165">
        <v>0</v>
      </c>
      <c r="T501" s="166">
        <f t="shared" si="63"/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67" t="s">
        <v>77</v>
      </c>
      <c r="AT501" s="167" t="s">
        <v>1120</v>
      </c>
      <c r="AU501" s="167" t="s">
        <v>77</v>
      </c>
      <c r="AY501" s="15" t="s">
        <v>121</v>
      </c>
      <c r="BE501" s="168">
        <f t="shared" si="64"/>
        <v>0</v>
      </c>
      <c r="BF501" s="168">
        <f t="shared" si="65"/>
        <v>0</v>
      </c>
      <c r="BG501" s="168">
        <f t="shared" si="66"/>
        <v>0</v>
      </c>
      <c r="BH501" s="168">
        <f t="shared" si="67"/>
        <v>0</v>
      </c>
      <c r="BI501" s="168">
        <f t="shared" si="68"/>
        <v>0</v>
      </c>
      <c r="BJ501" s="15" t="s">
        <v>77</v>
      </c>
      <c r="BK501" s="168">
        <f t="shared" si="69"/>
        <v>0</v>
      </c>
      <c r="BL501" s="15" t="s">
        <v>77</v>
      </c>
      <c r="BM501" s="167" t="s">
        <v>1779</v>
      </c>
    </row>
    <row r="502" spans="1:65" s="2" customFormat="1" ht="16.5" customHeight="1">
      <c r="A502" s="32"/>
      <c r="B502" s="33"/>
      <c r="C502" s="183" t="s">
        <v>1780</v>
      </c>
      <c r="D502" s="183" t="s">
        <v>1120</v>
      </c>
      <c r="E502" s="184" t="s">
        <v>1781</v>
      </c>
      <c r="F502" s="185" t="s">
        <v>1782</v>
      </c>
      <c r="G502" s="186" t="s">
        <v>119</v>
      </c>
      <c r="H502" s="187">
        <v>1</v>
      </c>
      <c r="I502" s="188"/>
      <c r="J502" s="189">
        <f t="shared" si="60"/>
        <v>0</v>
      </c>
      <c r="K502" s="185" t="s">
        <v>120</v>
      </c>
      <c r="L502" s="37"/>
      <c r="M502" s="190" t="s">
        <v>19</v>
      </c>
      <c r="N502" s="191" t="s">
        <v>41</v>
      </c>
      <c r="O502" s="62"/>
      <c r="P502" s="165">
        <f t="shared" si="61"/>
        <v>0</v>
      </c>
      <c r="Q502" s="165">
        <v>0</v>
      </c>
      <c r="R502" s="165">
        <f t="shared" si="62"/>
        <v>0</v>
      </c>
      <c r="S502" s="165">
        <v>0</v>
      </c>
      <c r="T502" s="166">
        <f t="shared" si="63"/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67" t="s">
        <v>77</v>
      </c>
      <c r="AT502" s="167" t="s">
        <v>1120</v>
      </c>
      <c r="AU502" s="167" t="s">
        <v>77</v>
      </c>
      <c r="AY502" s="15" t="s">
        <v>121</v>
      </c>
      <c r="BE502" s="168">
        <f t="shared" si="64"/>
        <v>0</v>
      </c>
      <c r="BF502" s="168">
        <f t="shared" si="65"/>
        <v>0</v>
      </c>
      <c r="BG502" s="168">
        <f t="shared" si="66"/>
        <v>0</v>
      </c>
      <c r="BH502" s="168">
        <f t="shared" si="67"/>
        <v>0</v>
      </c>
      <c r="BI502" s="168">
        <f t="shared" si="68"/>
        <v>0</v>
      </c>
      <c r="BJ502" s="15" t="s">
        <v>77</v>
      </c>
      <c r="BK502" s="168">
        <f t="shared" si="69"/>
        <v>0</v>
      </c>
      <c r="BL502" s="15" t="s">
        <v>77</v>
      </c>
      <c r="BM502" s="167" t="s">
        <v>1783</v>
      </c>
    </row>
    <row r="503" spans="1:65" s="2" customFormat="1" ht="16.5" customHeight="1">
      <c r="A503" s="32"/>
      <c r="B503" s="33"/>
      <c r="C503" s="183" t="s">
        <v>1784</v>
      </c>
      <c r="D503" s="183" t="s">
        <v>1120</v>
      </c>
      <c r="E503" s="184" t="s">
        <v>1785</v>
      </c>
      <c r="F503" s="185" t="s">
        <v>1786</v>
      </c>
      <c r="G503" s="186" t="s">
        <v>119</v>
      </c>
      <c r="H503" s="187">
        <v>1</v>
      </c>
      <c r="I503" s="188"/>
      <c r="J503" s="189">
        <f t="shared" si="60"/>
        <v>0</v>
      </c>
      <c r="K503" s="185" t="s">
        <v>120</v>
      </c>
      <c r="L503" s="37"/>
      <c r="M503" s="190" t="s">
        <v>19</v>
      </c>
      <c r="N503" s="191" t="s">
        <v>41</v>
      </c>
      <c r="O503" s="62"/>
      <c r="P503" s="165">
        <f t="shared" si="61"/>
        <v>0</v>
      </c>
      <c r="Q503" s="165">
        <v>0</v>
      </c>
      <c r="R503" s="165">
        <f t="shared" si="62"/>
        <v>0</v>
      </c>
      <c r="S503" s="165">
        <v>0</v>
      </c>
      <c r="T503" s="166">
        <f t="shared" si="63"/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67" t="s">
        <v>77</v>
      </c>
      <c r="AT503" s="167" t="s">
        <v>1120</v>
      </c>
      <c r="AU503" s="167" t="s">
        <v>77</v>
      </c>
      <c r="AY503" s="15" t="s">
        <v>121</v>
      </c>
      <c r="BE503" s="168">
        <f t="shared" si="64"/>
        <v>0</v>
      </c>
      <c r="BF503" s="168">
        <f t="shared" si="65"/>
        <v>0</v>
      </c>
      <c r="BG503" s="168">
        <f t="shared" si="66"/>
        <v>0</v>
      </c>
      <c r="BH503" s="168">
        <f t="shared" si="67"/>
        <v>0</v>
      </c>
      <c r="BI503" s="168">
        <f t="shared" si="68"/>
        <v>0</v>
      </c>
      <c r="BJ503" s="15" t="s">
        <v>77</v>
      </c>
      <c r="BK503" s="168">
        <f t="shared" si="69"/>
        <v>0</v>
      </c>
      <c r="BL503" s="15" t="s">
        <v>77</v>
      </c>
      <c r="BM503" s="167" t="s">
        <v>1787</v>
      </c>
    </row>
    <row r="504" spans="1:65" s="2" customFormat="1" ht="16.5" customHeight="1">
      <c r="A504" s="32"/>
      <c r="B504" s="33"/>
      <c r="C504" s="183" t="s">
        <v>1788</v>
      </c>
      <c r="D504" s="183" t="s">
        <v>1120</v>
      </c>
      <c r="E504" s="184" t="s">
        <v>1789</v>
      </c>
      <c r="F504" s="185" t="s">
        <v>1790</v>
      </c>
      <c r="G504" s="186" t="s">
        <v>119</v>
      </c>
      <c r="H504" s="187">
        <v>1</v>
      </c>
      <c r="I504" s="188"/>
      <c r="J504" s="189">
        <f t="shared" si="60"/>
        <v>0</v>
      </c>
      <c r="K504" s="185" t="s">
        <v>120</v>
      </c>
      <c r="L504" s="37"/>
      <c r="M504" s="190" t="s">
        <v>19</v>
      </c>
      <c r="N504" s="191" t="s">
        <v>41</v>
      </c>
      <c r="O504" s="62"/>
      <c r="P504" s="165">
        <f t="shared" si="61"/>
        <v>0</v>
      </c>
      <c r="Q504" s="165">
        <v>0</v>
      </c>
      <c r="R504" s="165">
        <f t="shared" si="62"/>
        <v>0</v>
      </c>
      <c r="S504" s="165">
        <v>0</v>
      </c>
      <c r="T504" s="166">
        <f t="shared" si="63"/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67" t="s">
        <v>77</v>
      </c>
      <c r="AT504" s="167" t="s">
        <v>1120</v>
      </c>
      <c r="AU504" s="167" t="s">
        <v>77</v>
      </c>
      <c r="AY504" s="15" t="s">
        <v>121</v>
      </c>
      <c r="BE504" s="168">
        <f t="shared" si="64"/>
        <v>0</v>
      </c>
      <c r="BF504" s="168">
        <f t="shared" si="65"/>
        <v>0</v>
      </c>
      <c r="BG504" s="168">
        <f t="shared" si="66"/>
        <v>0</v>
      </c>
      <c r="BH504" s="168">
        <f t="shared" si="67"/>
        <v>0</v>
      </c>
      <c r="BI504" s="168">
        <f t="shared" si="68"/>
        <v>0</v>
      </c>
      <c r="BJ504" s="15" t="s">
        <v>77</v>
      </c>
      <c r="BK504" s="168">
        <f t="shared" si="69"/>
        <v>0</v>
      </c>
      <c r="BL504" s="15" t="s">
        <v>77</v>
      </c>
      <c r="BM504" s="167" t="s">
        <v>1791</v>
      </c>
    </row>
    <row r="505" spans="1:65" s="2" customFormat="1" ht="16.5" customHeight="1">
      <c r="A505" s="32"/>
      <c r="B505" s="33"/>
      <c r="C505" s="183" t="s">
        <v>1792</v>
      </c>
      <c r="D505" s="183" t="s">
        <v>1120</v>
      </c>
      <c r="E505" s="184" t="s">
        <v>1793</v>
      </c>
      <c r="F505" s="185" t="s">
        <v>1794</v>
      </c>
      <c r="G505" s="186" t="s">
        <v>119</v>
      </c>
      <c r="H505" s="187">
        <v>1</v>
      </c>
      <c r="I505" s="188"/>
      <c r="J505" s="189">
        <f t="shared" si="60"/>
        <v>0</v>
      </c>
      <c r="K505" s="185" t="s">
        <v>120</v>
      </c>
      <c r="L505" s="37"/>
      <c r="M505" s="190" t="s">
        <v>19</v>
      </c>
      <c r="N505" s="191" t="s">
        <v>41</v>
      </c>
      <c r="O505" s="62"/>
      <c r="P505" s="165">
        <f t="shared" si="61"/>
        <v>0</v>
      </c>
      <c r="Q505" s="165">
        <v>0</v>
      </c>
      <c r="R505" s="165">
        <f t="shared" si="62"/>
        <v>0</v>
      </c>
      <c r="S505" s="165">
        <v>0</v>
      </c>
      <c r="T505" s="166">
        <f t="shared" si="63"/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67" t="s">
        <v>77</v>
      </c>
      <c r="AT505" s="167" t="s">
        <v>1120</v>
      </c>
      <c r="AU505" s="167" t="s">
        <v>77</v>
      </c>
      <c r="AY505" s="15" t="s">
        <v>121</v>
      </c>
      <c r="BE505" s="168">
        <f t="shared" si="64"/>
        <v>0</v>
      </c>
      <c r="BF505" s="168">
        <f t="shared" si="65"/>
        <v>0</v>
      </c>
      <c r="BG505" s="168">
        <f t="shared" si="66"/>
        <v>0</v>
      </c>
      <c r="BH505" s="168">
        <f t="shared" si="67"/>
        <v>0</v>
      </c>
      <c r="BI505" s="168">
        <f t="shared" si="68"/>
        <v>0</v>
      </c>
      <c r="BJ505" s="15" t="s">
        <v>77</v>
      </c>
      <c r="BK505" s="168">
        <f t="shared" si="69"/>
        <v>0</v>
      </c>
      <c r="BL505" s="15" t="s">
        <v>77</v>
      </c>
      <c r="BM505" s="167" t="s">
        <v>1795</v>
      </c>
    </row>
    <row r="506" spans="1:65" s="2" customFormat="1" ht="16.5" customHeight="1">
      <c r="A506" s="32"/>
      <c r="B506" s="33"/>
      <c r="C506" s="183" t="s">
        <v>1796</v>
      </c>
      <c r="D506" s="183" t="s">
        <v>1120</v>
      </c>
      <c r="E506" s="184" t="s">
        <v>1797</v>
      </c>
      <c r="F506" s="185" t="s">
        <v>1798</v>
      </c>
      <c r="G506" s="186" t="s">
        <v>119</v>
      </c>
      <c r="H506" s="187">
        <v>1</v>
      </c>
      <c r="I506" s="188"/>
      <c r="J506" s="189">
        <f t="shared" si="60"/>
        <v>0</v>
      </c>
      <c r="K506" s="185" t="s">
        <v>120</v>
      </c>
      <c r="L506" s="37"/>
      <c r="M506" s="190" t="s">
        <v>19</v>
      </c>
      <c r="N506" s="191" t="s">
        <v>41</v>
      </c>
      <c r="O506" s="62"/>
      <c r="P506" s="165">
        <f t="shared" si="61"/>
        <v>0</v>
      </c>
      <c r="Q506" s="165">
        <v>0</v>
      </c>
      <c r="R506" s="165">
        <f t="shared" si="62"/>
        <v>0</v>
      </c>
      <c r="S506" s="165">
        <v>0</v>
      </c>
      <c r="T506" s="166">
        <f t="shared" si="63"/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67" t="s">
        <v>77</v>
      </c>
      <c r="AT506" s="167" t="s">
        <v>1120</v>
      </c>
      <c r="AU506" s="167" t="s">
        <v>77</v>
      </c>
      <c r="AY506" s="15" t="s">
        <v>121</v>
      </c>
      <c r="BE506" s="168">
        <f t="shared" si="64"/>
        <v>0</v>
      </c>
      <c r="BF506" s="168">
        <f t="shared" si="65"/>
        <v>0</v>
      </c>
      <c r="BG506" s="168">
        <f t="shared" si="66"/>
        <v>0</v>
      </c>
      <c r="BH506" s="168">
        <f t="shared" si="67"/>
        <v>0</v>
      </c>
      <c r="BI506" s="168">
        <f t="shared" si="68"/>
        <v>0</v>
      </c>
      <c r="BJ506" s="15" t="s">
        <v>77</v>
      </c>
      <c r="BK506" s="168">
        <f t="shared" si="69"/>
        <v>0</v>
      </c>
      <c r="BL506" s="15" t="s">
        <v>77</v>
      </c>
      <c r="BM506" s="167" t="s">
        <v>1799</v>
      </c>
    </row>
    <row r="507" spans="1:65" s="2" customFormat="1" ht="16.5" customHeight="1">
      <c r="A507" s="32"/>
      <c r="B507" s="33"/>
      <c r="C507" s="183" t="s">
        <v>1800</v>
      </c>
      <c r="D507" s="183" t="s">
        <v>1120</v>
      </c>
      <c r="E507" s="184" t="s">
        <v>1801</v>
      </c>
      <c r="F507" s="185" t="s">
        <v>1802</v>
      </c>
      <c r="G507" s="186" t="s">
        <v>119</v>
      </c>
      <c r="H507" s="187">
        <v>1</v>
      </c>
      <c r="I507" s="188"/>
      <c r="J507" s="189">
        <f t="shared" si="60"/>
        <v>0</v>
      </c>
      <c r="K507" s="185" t="s">
        <v>120</v>
      </c>
      <c r="L507" s="37"/>
      <c r="M507" s="190" t="s">
        <v>19</v>
      </c>
      <c r="N507" s="191" t="s">
        <v>41</v>
      </c>
      <c r="O507" s="62"/>
      <c r="P507" s="165">
        <f t="shared" si="61"/>
        <v>0</v>
      </c>
      <c r="Q507" s="165">
        <v>0</v>
      </c>
      <c r="R507" s="165">
        <f t="shared" si="62"/>
        <v>0</v>
      </c>
      <c r="S507" s="165">
        <v>0</v>
      </c>
      <c r="T507" s="166">
        <f t="shared" si="63"/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67" t="s">
        <v>77</v>
      </c>
      <c r="AT507" s="167" t="s">
        <v>1120</v>
      </c>
      <c r="AU507" s="167" t="s">
        <v>77</v>
      </c>
      <c r="AY507" s="15" t="s">
        <v>121</v>
      </c>
      <c r="BE507" s="168">
        <f t="shared" si="64"/>
        <v>0</v>
      </c>
      <c r="BF507" s="168">
        <f t="shared" si="65"/>
        <v>0</v>
      </c>
      <c r="BG507" s="168">
        <f t="shared" si="66"/>
        <v>0</v>
      </c>
      <c r="BH507" s="168">
        <f t="shared" si="67"/>
        <v>0</v>
      </c>
      <c r="BI507" s="168">
        <f t="shared" si="68"/>
        <v>0</v>
      </c>
      <c r="BJ507" s="15" t="s">
        <v>77</v>
      </c>
      <c r="BK507" s="168">
        <f t="shared" si="69"/>
        <v>0</v>
      </c>
      <c r="BL507" s="15" t="s">
        <v>77</v>
      </c>
      <c r="BM507" s="167" t="s">
        <v>1803</v>
      </c>
    </row>
    <row r="508" spans="1:65" s="2" customFormat="1" ht="16.5" customHeight="1">
      <c r="A508" s="32"/>
      <c r="B508" s="33"/>
      <c r="C508" s="183" t="s">
        <v>1804</v>
      </c>
      <c r="D508" s="183" t="s">
        <v>1120</v>
      </c>
      <c r="E508" s="184" t="s">
        <v>1805</v>
      </c>
      <c r="F508" s="185" t="s">
        <v>1806</v>
      </c>
      <c r="G508" s="186" t="s">
        <v>119</v>
      </c>
      <c r="H508" s="187">
        <v>1</v>
      </c>
      <c r="I508" s="188"/>
      <c r="J508" s="189">
        <f t="shared" si="60"/>
        <v>0</v>
      </c>
      <c r="K508" s="185" t="s">
        <v>120</v>
      </c>
      <c r="L508" s="37"/>
      <c r="M508" s="190" t="s">
        <v>19</v>
      </c>
      <c r="N508" s="191" t="s">
        <v>41</v>
      </c>
      <c r="O508" s="62"/>
      <c r="P508" s="165">
        <f t="shared" si="61"/>
        <v>0</v>
      </c>
      <c r="Q508" s="165">
        <v>0</v>
      </c>
      <c r="R508" s="165">
        <f t="shared" si="62"/>
        <v>0</v>
      </c>
      <c r="S508" s="165">
        <v>0</v>
      </c>
      <c r="T508" s="166">
        <f t="shared" si="63"/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67" t="s">
        <v>77</v>
      </c>
      <c r="AT508" s="167" t="s">
        <v>1120</v>
      </c>
      <c r="AU508" s="167" t="s">
        <v>77</v>
      </c>
      <c r="AY508" s="15" t="s">
        <v>121</v>
      </c>
      <c r="BE508" s="168">
        <f t="shared" si="64"/>
        <v>0</v>
      </c>
      <c r="BF508" s="168">
        <f t="shared" si="65"/>
        <v>0</v>
      </c>
      <c r="BG508" s="168">
        <f t="shared" si="66"/>
        <v>0</v>
      </c>
      <c r="BH508" s="168">
        <f t="shared" si="67"/>
        <v>0</v>
      </c>
      <c r="BI508" s="168">
        <f t="shared" si="68"/>
        <v>0</v>
      </c>
      <c r="BJ508" s="15" t="s">
        <v>77</v>
      </c>
      <c r="BK508" s="168">
        <f t="shared" si="69"/>
        <v>0</v>
      </c>
      <c r="BL508" s="15" t="s">
        <v>77</v>
      </c>
      <c r="BM508" s="167" t="s">
        <v>1807</v>
      </c>
    </row>
    <row r="509" spans="1:65" s="2" customFormat="1" ht="24.2" customHeight="1">
      <c r="A509" s="32"/>
      <c r="B509" s="33"/>
      <c r="C509" s="183" t="s">
        <v>1808</v>
      </c>
      <c r="D509" s="183" t="s">
        <v>1120</v>
      </c>
      <c r="E509" s="184" t="s">
        <v>1809</v>
      </c>
      <c r="F509" s="185" t="s">
        <v>1810</v>
      </c>
      <c r="G509" s="186" t="s">
        <v>119</v>
      </c>
      <c r="H509" s="187">
        <v>1</v>
      </c>
      <c r="I509" s="188"/>
      <c r="J509" s="189">
        <f t="shared" si="60"/>
        <v>0</v>
      </c>
      <c r="K509" s="185" t="s">
        <v>120</v>
      </c>
      <c r="L509" s="37"/>
      <c r="M509" s="190" t="s">
        <v>19</v>
      </c>
      <c r="N509" s="191" t="s">
        <v>41</v>
      </c>
      <c r="O509" s="62"/>
      <c r="P509" s="165">
        <f t="shared" si="61"/>
        <v>0</v>
      </c>
      <c r="Q509" s="165">
        <v>0</v>
      </c>
      <c r="R509" s="165">
        <f t="shared" si="62"/>
        <v>0</v>
      </c>
      <c r="S509" s="165">
        <v>0</v>
      </c>
      <c r="T509" s="166">
        <f t="shared" si="63"/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67" t="s">
        <v>77</v>
      </c>
      <c r="AT509" s="167" t="s">
        <v>1120</v>
      </c>
      <c r="AU509" s="167" t="s">
        <v>77</v>
      </c>
      <c r="AY509" s="15" t="s">
        <v>121</v>
      </c>
      <c r="BE509" s="168">
        <f t="shared" si="64"/>
        <v>0</v>
      </c>
      <c r="BF509" s="168">
        <f t="shared" si="65"/>
        <v>0</v>
      </c>
      <c r="BG509" s="168">
        <f t="shared" si="66"/>
        <v>0</v>
      </c>
      <c r="BH509" s="168">
        <f t="shared" si="67"/>
        <v>0</v>
      </c>
      <c r="BI509" s="168">
        <f t="shared" si="68"/>
        <v>0</v>
      </c>
      <c r="BJ509" s="15" t="s">
        <v>77</v>
      </c>
      <c r="BK509" s="168">
        <f t="shared" si="69"/>
        <v>0</v>
      </c>
      <c r="BL509" s="15" t="s">
        <v>77</v>
      </c>
      <c r="BM509" s="167" t="s">
        <v>1811</v>
      </c>
    </row>
    <row r="510" spans="1:65" s="2" customFormat="1" ht="24.2" customHeight="1">
      <c r="A510" s="32"/>
      <c r="B510" s="33"/>
      <c r="C510" s="183" t="s">
        <v>1812</v>
      </c>
      <c r="D510" s="183" t="s">
        <v>1120</v>
      </c>
      <c r="E510" s="184" t="s">
        <v>1813</v>
      </c>
      <c r="F510" s="185" t="s">
        <v>1814</v>
      </c>
      <c r="G510" s="186" t="s">
        <v>119</v>
      </c>
      <c r="H510" s="187">
        <v>1</v>
      </c>
      <c r="I510" s="188"/>
      <c r="J510" s="189">
        <f t="shared" si="60"/>
        <v>0</v>
      </c>
      <c r="K510" s="185" t="s">
        <v>120</v>
      </c>
      <c r="L510" s="37"/>
      <c r="M510" s="190" t="s">
        <v>19</v>
      </c>
      <c r="N510" s="191" t="s">
        <v>41</v>
      </c>
      <c r="O510" s="62"/>
      <c r="P510" s="165">
        <f t="shared" si="61"/>
        <v>0</v>
      </c>
      <c r="Q510" s="165">
        <v>0</v>
      </c>
      <c r="R510" s="165">
        <f t="shared" si="62"/>
        <v>0</v>
      </c>
      <c r="S510" s="165">
        <v>0</v>
      </c>
      <c r="T510" s="166">
        <f t="shared" si="63"/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67" t="s">
        <v>77</v>
      </c>
      <c r="AT510" s="167" t="s">
        <v>1120</v>
      </c>
      <c r="AU510" s="167" t="s">
        <v>77</v>
      </c>
      <c r="AY510" s="15" t="s">
        <v>121</v>
      </c>
      <c r="BE510" s="168">
        <f t="shared" si="64"/>
        <v>0</v>
      </c>
      <c r="BF510" s="168">
        <f t="shared" si="65"/>
        <v>0</v>
      </c>
      <c r="BG510" s="168">
        <f t="shared" si="66"/>
        <v>0</v>
      </c>
      <c r="BH510" s="168">
        <f t="shared" si="67"/>
        <v>0</v>
      </c>
      <c r="BI510" s="168">
        <f t="shared" si="68"/>
        <v>0</v>
      </c>
      <c r="BJ510" s="15" t="s">
        <v>77</v>
      </c>
      <c r="BK510" s="168">
        <f t="shared" si="69"/>
        <v>0</v>
      </c>
      <c r="BL510" s="15" t="s">
        <v>77</v>
      </c>
      <c r="BM510" s="167" t="s">
        <v>1815</v>
      </c>
    </row>
    <row r="511" spans="1:65" s="2" customFormat="1" ht="37.9" customHeight="1">
      <c r="A511" s="32"/>
      <c r="B511" s="33"/>
      <c r="C511" s="183" t="s">
        <v>1816</v>
      </c>
      <c r="D511" s="183" t="s">
        <v>1120</v>
      </c>
      <c r="E511" s="184" t="s">
        <v>1488</v>
      </c>
      <c r="F511" s="185" t="s">
        <v>1489</v>
      </c>
      <c r="G511" s="186" t="s">
        <v>119</v>
      </c>
      <c r="H511" s="187">
        <v>1</v>
      </c>
      <c r="I511" s="188"/>
      <c r="J511" s="189">
        <f t="shared" si="60"/>
        <v>0</v>
      </c>
      <c r="K511" s="185" t="s">
        <v>120</v>
      </c>
      <c r="L511" s="37"/>
      <c r="M511" s="190" t="s">
        <v>19</v>
      </c>
      <c r="N511" s="191" t="s">
        <v>41</v>
      </c>
      <c r="O511" s="62"/>
      <c r="P511" s="165">
        <f t="shared" si="61"/>
        <v>0</v>
      </c>
      <c r="Q511" s="165">
        <v>0</v>
      </c>
      <c r="R511" s="165">
        <f t="shared" si="62"/>
        <v>0</v>
      </c>
      <c r="S511" s="165">
        <v>0</v>
      </c>
      <c r="T511" s="166">
        <f t="shared" si="63"/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67" t="s">
        <v>77</v>
      </c>
      <c r="AT511" s="167" t="s">
        <v>1120</v>
      </c>
      <c r="AU511" s="167" t="s">
        <v>77</v>
      </c>
      <c r="AY511" s="15" t="s">
        <v>121</v>
      </c>
      <c r="BE511" s="168">
        <f t="shared" si="64"/>
        <v>0</v>
      </c>
      <c r="BF511" s="168">
        <f t="shared" si="65"/>
        <v>0</v>
      </c>
      <c r="BG511" s="168">
        <f t="shared" si="66"/>
        <v>0</v>
      </c>
      <c r="BH511" s="168">
        <f t="shared" si="67"/>
        <v>0</v>
      </c>
      <c r="BI511" s="168">
        <f t="shared" si="68"/>
        <v>0</v>
      </c>
      <c r="BJ511" s="15" t="s">
        <v>77</v>
      </c>
      <c r="BK511" s="168">
        <f t="shared" si="69"/>
        <v>0</v>
      </c>
      <c r="BL511" s="15" t="s">
        <v>77</v>
      </c>
      <c r="BM511" s="167" t="s">
        <v>1817</v>
      </c>
    </row>
    <row r="512" spans="1:65" s="2" customFormat="1" ht="37.9" customHeight="1">
      <c r="A512" s="32"/>
      <c r="B512" s="33"/>
      <c r="C512" s="183" t="s">
        <v>1818</v>
      </c>
      <c r="D512" s="183" t="s">
        <v>1120</v>
      </c>
      <c r="E512" s="184" t="s">
        <v>1819</v>
      </c>
      <c r="F512" s="185" t="s">
        <v>1820</v>
      </c>
      <c r="G512" s="186" t="s">
        <v>119</v>
      </c>
      <c r="H512" s="187">
        <v>1</v>
      </c>
      <c r="I512" s="188"/>
      <c r="J512" s="189">
        <f t="shared" si="60"/>
        <v>0</v>
      </c>
      <c r="K512" s="185" t="s">
        <v>120</v>
      </c>
      <c r="L512" s="37"/>
      <c r="M512" s="190" t="s">
        <v>19</v>
      </c>
      <c r="N512" s="191" t="s">
        <v>41</v>
      </c>
      <c r="O512" s="62"/>
      <c r="P512" s="165">
        <f t="shared" si="61"/>
        <v>0</v>
      </c>
      <c r="Q512" s="165">
        <v>0</v>
      </c>
      <c r="R512" s="165">
        <f t="shared" si="62"/>
        <v>0</v>
      </c>
      <c r="S512" s="165">
        <v>0</v>
      </c>
      <c r="T512" s="166">
        <f t="shared" si="63"/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67" t="s">
        <v>77</v>
      </c>
      <c r="AT512" s="167" t="s">
        <v>1120</v>
      </c>
      <c r="AU512" s="167" t="s">
        <v>77</v>
      </c>
      <c r="AY512" s="15" t="s">
        <v>121</v>
      </c>
      <c r="BE512" s="168">
        <f t="shared" si="64"/>
        <v>0</v>
      </c>
      <c r="BF512" s="168">
        <f t="shared" si="65"/>
        <v>0</v>
      </c>
      <c r="BG512" s="168">
        <f t="shared" si="66"/>
        <v>0</v>
      </c>
      <c r="BH512" s="168">
        <f t="shared" si="67"/>
        <v>0</v>
      </c>
      <c r="BI512" s="168">
        <f t="shared" si="68"/>
        <v>0</v>
      </c>
      <c r="BJ512" s="15" t="s">
        <v>77</v>
      </c>
      <c r="BK512" s="168">
        <f t="shared" si="69"/>
        <v>0</v>
      </c>
      <c r="BL512" s="15" t="s">
        <v>77</v>
      </c>
      <c r="BM512" s="167" t="s">
        <v>1821</v>
      </c>
    </row>
    <row r="513" spans="1:65" s="2" customFormat="1" ht="16.5" customHeight="1">
      <c r="A513" s="32"/>
      <c r="B513" s="33"/>
      <c r="C513" s="183" t="s">
        <v>1822</v>
      </c>
      <c r="D513" s="183" t="s">
        <v>1120</v>
      </c>
      <c r="E513" s="184" t="s">
        <v>1823</v>
      </c>
      <c r="F513" s="185" t="s">
        <v>1824</v>
      </c>
      <c r="G513" s="186" t="s">
        <v>119</v>
      </c>
      <c r="H513" s="187">
        <v>1</v>
      </c>
      <c r="I513" s="188"/>
      <c r="J513" s="189">
        <f t="shared" si="60"/>
        <v>0</v>
      </c>
      <c r="K513" s="185" t="s">
        <v>120</v>
      </c>
      <c r="L513" s="37"/>
      <c r="M513" s="190" t="s">
        <v>19</v>
      </c>
      <c r="N513" s="191" t="s">
        <v>41</v>
      </c>
      <c r="O513" s="62"/>
      <c r="P513" s="165">
        <f t="shared" si="61"/>
        <v>0</v>
      </c>
      <c r="Q513" s="165">
        <v>0</v>
      </c>
      <c r="R513" s="165">
        <f t="shared" si="62"/>
        <v>0</v>
      </c>
      <c r="S513" s="165">
        <v>0</v>
      </c>
      <c r="T513" s="166">
        <f t="shared" si="63"/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67" t="s">
        <v>77</v>
      </c>
      <c r="AT513" s="167" t="s">
        <v>1120</v>
      </c>
      <c r="AU513" s="167" t="s">
        <v>77</v>
      </c>
      <c r="AY513" s="15" t="s">
        <v>121</v>
      </c>
      <c r="BE513" s="168">
        <f t="shared" si="64"/>
        <v>0</v>
      </c>
      <c r="BF513" s="168">
        <f t="shared" si="65"/>
        <v>0</v>
      </c>
      <c r="BG513" s="168">
        <f t="shared" si="66"/>
        <v>0</v>
      </c>
      <c r="BH513" s="168">
        <f t="shared" si="67"/>
        <v>0</v>
      </c>
      <c r="BI513" s="168">
        <f t="shared" si="68"/>
        <v>0</v>
      </c>
      <c r="BJ513" s="15" t="s">
        <v>77</v>
      </c>
      <c r="BK513" s="168">
        <f t="shared" si="69"/>
        <v>0</v>
      </c>
      <c r="BL513" s="15" t="s">
        <v>77</v>
      </c>
      <c r="BM513" s="167" t="s">
        <v>1825</v>
      </c>
    </row>
    <row r="514" spans="1:65" s="2" customFormat="1" ht="16.5" customHeight="1">
      <c r="A514" s="32"/>
      <c r="B514" s="33"/>
      <c r="C514" s="183" t="s">
        <v>1826</v>
      </c>
      <c r="D514" s="183" t="s">
        <v>1120</v>
      </c>
      <c r="E514" s="184" t="s">
        <v>1827</v>
      </c>
      <c r="F514" s="185" t="s">
        <v>1828</v>
      </c>
      <c r="G514" s="186" t="s">
        <v>119</v>
      </c>
      <c r="H514" s="187">
        <v>1</v>
      </c>
      <c r="I514" s="188"/>
      <c r="J514" s="189">
        <f t="shared" si="60"/>
        <v>0</v>
      </c>
      <c r="K514" s="185" t="s">
        <v>120</v>
      </c>
      <c r="L514" s="37"/>
      <c r="M514" s="190" t="s">
        <v>19</v>
      </c>
      <c r="N514" s="191" t="s">
        <v>41</v>
      </c>
      <c r="O514" s="62"/>
      <c r="P514" s="165">
        <f t="shared" si="61"/>
        <v>0</v>
      </c>
      <c r="Q514" s="165">
        <v>0</v>
      </c>
      <c r="R514" s="165">
        <f t="shared" si="62"/>
        <v>0</v>
      </c>
      <c r="S514" s="165">
        <v>0</v>
      </c>
      <c r="T514" s="166">
        <f t="shared" si="63"/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67" t="s">
        <v>77</v>
      </c>
      <c r="AT514" s="167" t="s">
        <v>1120</v>
      </c>
      <c r="AU514" s="167" t="s">
        <v>77</v>
      </c>
      <c r="AY514" s="15" t="s">
        <v>121</v>
      </c>
      <c r="BE514" s="168">
        <f t="shared" si="64"/>
        <v>0</v>
      </c>
      <c r="BF514" s="168">
        <f t="shared" si="65"/>
        <v>0</v>
      </c>
      <c r="BG514" s="168">
        <f t="shared" si="66"/>
        <v>0</v>
      </c>
      <c r="BH514" s="168">
        <f t="shared" si="67"/>
        <v>0</v>
      </c>
      <c r="BI514" s="168">
        <f t="shared" si="68"/>
        <v>0</v>
      </c>
      <c r="BJ514" s="15" t="s">
        <v>77</v>
      </c>
      <c r="BK514" s="168">
        <f t="shared" si="69"/>
        <v>0</v>
      </c>
      <c r="BL514" s="15" t="s">
        <v>77</v>
      </c>
      <c r="BM514" s="167" t="s">
        <v>1829</v>
      </c>
    </row>
    <row r="515" spans="1:65" s="2" customFormat="1" ht="16.5" customHeight="1">
      <c r="A515" s="32"/>
      <c r="B515" s="33"/>
      <c r="C515" s="183" t="s">
        <v>1830</v>
      </c>
      <c r="D515" s="183" t="s">
        <v>1120</v>
      </c>
      <c r="E515" s="184" t="s">
        <v>1831</v>
      </c>
      <c r="F515" s="185" t="s">
        <v>1832</v>
      </c>
      <c r="G515" s="186" t="s">
        <v>119</v>
      </c>
      <c r="H515" s="187">
        <v>1</v>
      </c>
      <c r="I515" s="188"/>
      <c r="J515" s="189">
        <f t="shared" si="60"/>
        <v>0</v>
      </c>
      <c r="K515" s="185" t="s">
        <v>120</v>
      </c>
      <c r="L515" s="37"/>
      <c r="M515" s="190" t="s">
        <v>19</v>
      </c>
      <c r="N515" s="191" t="s">
        <v>41</v>
      </c>
      <c r="O515" s="62"/>
      <c r="P515" s="165">
        <f t="shared" si="61"/>
        <v>0</v>
      </c>
      <c r="Q515" s="165">
        <v>0</v>
      </c>
      <c r="R515" s="165">
        <f t="shared" si="62"/>
        <v>0</v>
      </c>
      <c r="S515" s="165">
        <v>0</v>
      </c>
      <c r="T515" s="166">
        <f t="shared" si="63"/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67" t="s">
        <v>77</v>
      </c>
      <c r="AT515" s="167" t="s">
        <v>1120</v>
      </c>
      <c r="AU515" s="167" t="s">
        <v>77</v>
      </c>
      <c r="AY515" s="15" t="s">
        <v>121</v>
      </c>
      <c r="BE515" s="168">
        <f t="shared" si="64"/>
        <v>0</v>
      </c>
      <c r="BF515" s="168">
        <f t="shared" si="65"/>
        <v>0</v>
      </c>
      <c r="BG515" s="168">
        <f t="shared" si="66"/>
        <v>0</v>
      </c>
      <c r="BH515" s="168">
        <f t="shared" si="67"/>
        <v>0</v>
      </c>
      <c r="BI515" s="168">
        <f t="shared" si="68"/>
        <v>0</v>
      </c>
      <c r="BJ515" s="15" t="s">
        <v>77</v>
      </c>
      <c r="BK515" s="168">
        <f t="shared" si="69"/>
        <v>0</v>
      </c>
      <c r="BL515" s="15" t="s">
        <v>77</v>
      </c>
      <c r="BM515" s="167" t="s">
        <v>1833</v>
      </c>
    </row>
    <row r="516" spans="1:65" s="2" customFormat="1" ht="24.2" customHeight="1">
      <c r="A516" s="32"/>
      <c r="B516" s="33"/>
      <c r="C516" s="183" t="s">
        <v>1834</v>
      </c>
      <c r="D516" s="183" t="s">
        <v>1120</v>
      </c>
      <c r="E516" s="184" t="s">
        <v>1835</v>
      </c>
      <c r="F516" s="185" t="s">
        <v>1836</v>
      </c>
      <c r="G516" s="186" t="s">
        <v>119</v>
      </c>
      <c r="H516" s="187">
        <v>1</v>
      </c>
      <c r="I516" s="188"/>
      <c r="J516" s="189">
        <f t="shared" si="60"/>
        <v>0</v>
      </c>
      <c r="K516" s="185" t="s">
        <v>120</v>
      </c>
      <c r="L516" s="37"/>
      <c r="M516" s="190" t="s">
        <v>19</v>
      </c>
      <c r="N516" s="191" t="s">
        <v>41</v>
      </c>
      <c r="O516" s="62"/>
      <c r="P516" s="165">
        <f t="shared" si="61"/>
        <v>0</v>
      </c>
      <c r="Q516" s="165">
        <v>0</v>
      </c>
      <c r="R516" s="165">
        <f t="shared" si="62"/>
        <v>0</v>
      </c>
      <c r="S516" s="165">
        <v>0</v>
      </c>
      <c r="T516" s="166">
        <f t="shared" si="63"/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67" t="s">
        <v>77</v>
      </c>
      <c r="AT516" s="167" t="s">
        <v>1120</v>
      </c>
      <c r="AU516" s="167" t="s">
        <v>77</v>
      </c>
      <c r="AY516" s="15" t="s">
        <v>121</v>
      </c>
      <c r="BE516" s="168">
        <f t="shared" si="64"/>
        <v>0</v>
      </c>
      <c r="BF516" s="168">
        <f t="shared" si="65"/>
        <v>0</v>
      </c>
      <c r="BG516" s="168">
        <f t="shared" si="66"/>
        <v>0</v>
      </c>
      <c r="BH516" s="168">
        <f t="shared" si="67"/>
        <v>0</v>
      </c>
      <c r="BI516" s="168">
        <f t="shared" si="68"/>
        <v>0</v>
      </c>
      <c r="BJ516" s="15" t="s">
        <v>77</v>
      </c>
      <c r="BK516" s="168">
        <f t="shared" si="69"/>
        <v>0</v>
      </c>
      <c r="BL516" s="15" t="s">
        <v>77</v>
      </c>
      <c r="BM516" s="167" t="s">
        <v>1837</v>
      </c>
    </row>
    <row r="517" spans="1:65" s="2" customFormat="1" ht="24.2" customHeight="1">
      <c r="A517" s="32"/>
      <c r="B517" s="33"/>
      <c r="C517" s="183" t="s">
        <v>1838</v>
      </c>
      <c r="D517" s="183" t="s">
        <v>1120</v>
      </c>
      <c r="E517" s="184" t="s">
        <v>1839</v>
      </c>
      <c r="F517" s="185" t="s">
        <v>1840</v>
      </c>
      <c r="G517" s="186" t="s">
        <v>119</v>
      </c>
      <c r="H517" s="187">
        <v>1</v>
      </c>
      <c r="I517" s="188"/>
      <c r="J517" s="189">
        <f t="shared" si="60"/>
        <v>0</v>
      </c>
      <c r="K517" s="185" t="s">
        <v>120</v>
      </c>
      <c r="L517" s="37"/>
      <c r="M517" s="190" t="s">
        <v>19</v>
      </c>
      <c r="N517" s="191" t="s">
        <v>41</v>
      </c>
      <c r="O517" s="62"/>
      <c r="P517" s="165">
        <f t="shared" si="61"/>
        <v>0</v>
      </c>
      <c r="Q517" s="165">
        <v>0</v>
      </c>
      <c r="R517" s="165">
        <f t="shared" si="62"/>
        <v>0</v>
      </c>
      <c r="S517" s="165">
        <v>0</v>
      </c>
      <c r="T517" s="166">
        <f t="shared" si="63"/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67" t="s">
        <v>77</v>
      </c>
      <c r="AT517" s="167" t="s">
        <v>1120</v>
      </c>
      <c r="AU517" s="167" t="s">
        <v>77</v>
      </c>
      <c r="AY517" s="15" t="s">
        <v>121</v>
      </c>
      <c r="BE517" s="168">
        <f t="shared" si="64"/>
        <v>0</v>
      </c>
      <c r="BF517" s="168">
        <f t="shared" si="65"/>
        <v>0</v>
      </c>
      <c r="BG517" s="168">
        <f t="shared" si="66"/>
        <v>0</v>
      </c>
      <c r="BH517" s="168">
        <f t="shared" si="67"/>
        <v>0</v>
      </c>
      <c r="BI517" s="168">
        <f t="shared" si="68"/>
        <v>0</v>
      </c>
      <c r="BJ517" s="15" t="s">
        <v>77</v>
      </c>
      <c r="BK517" s="168">
        <f t="shared" si="69"/>
        <v>0</v>
      </c>
      <c r="BL517" s="15" t="s">
        <v>77</v>
      </c>
      <c r="BM517" s="167" t="s">
        <v>1841</v>
      </c>
    </row>
    <row r="518" spans="1:65" s="2" customFormat="1" ht="24.2" customHeight="1">
      <c r="A518" s="32"/>
      <c r="B518" s="33"/>
      <c r="C518" s="183" t="s">
        <v>1842</v>
      </c>
      <c r="D518" s="183" t="s">
        <v>1120</v>
      </c>
      <c r="E518" s="184" t="s">
        <v>1843</v>
      </c>
      <c r="F518" s="185" t="s">
        <v>1844</v>
      </c>
      <c r="G518" s="186" t="s">
        <v>119</v>
      </c>
      <c r="H518" s="187">
        <v>1</v>
      </c>
      <c r="I518" s="188"/>
      <c r="J518" s="189">
        <f t="shared" si="60"/>
        <v>0</v>
      </c>
      <c r="K518" s="185" t="s">
        <v>120</v>
      </c>
      <c r="L518" s="37"/>
      <c r="M518" s="190" t="s">
        <v>19</v>
      </c>
      <c r="N518" s="191" t="s">
        <v>41</v>
      </c>
      <c r="O518" s="62"/>
      <c r="P518" s="165">
        <f t="shared" si="61"/>
        <v>0</v>
      </c>
      <c r="Q518" s="165">
        <v>0</v>
      </c>
      <c r="R518" s="165">
        <f t="shared" si="62"/>
        <v>0</v>
      </c>
      <c r="S518" s="165">
        <v>0</v>
      </c>
      <c r="T518" s="166">
        <f t="shared" si="63"/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67" t="s">
        <v>77</v>
      </c>
      <c r="AT518" s="167" t="s">
        <v>1120</v>
      </c>
      <c r="AU518" s="167" t="s">
        <v>77</v>
      </c>
      <c r="AY518" s="15" t="s">
        <v>121</v>
      </c>
      <c r="BE518" s="168">
        <f t="shared" si="64"/>
        <v>0</v>
      </c>
      <c r="BF518" s="168">
        <f t="shared" si="65"/>
        <v>0</v>
      </c>
      <c r="BG518" s="168">
        <f t="shared" si="66"/>
        <v>0</v>
      </c>
      <c r="BH518" s="168">
        <f t="shared" si="67"/>
        <v>0</v>
      </c>
      <c r="BI518" s="168">
        <f t="shared" si="68"/>
        <v>0</v>
      </c>
      <c r="BJ518" s="15" t="s">
        <v>77</v>
      </c>
      <c r="BK518" s="168">
        <f t="shared" si="69"/>
        <v>0</v>
      </c>
      <c r="BL518" s="15" t="s">
        <v>77</v>
      </c>
      <c r="BM518" s="167" t="s">
        <v>1845</v>
      </c>
    </row>
    <row r="519" spans="1:65" s="2" customFormat="1" ht="16.5" customHeight="1">
      <c r="A519" s="32"/>
      <c r="B519" s="33"/>
      <c r="C519" s="183" t="s">
        <v>1846</v>
      </c>
      <c r="D519" s="183" t="s">
        <v>1120</v>
      </c>
      <c r="E519" s="184" t="s">
        <v>1847</v>
      </c>
      <c r="F519" s="185" t="s">
        <v>1848</v>
      </c>
      <c r="G519" s="186" t="s">
        <v>119</v>
      </c>
      <c r="H519" s="187">
        <v>1</v>
      </c>
      <c r="I519" s="188"/>
      <c r="J519" s="189">
        <f t="shared" si="60"/>
        <v>0</v>
      </c>
      <c r="K519" s="185" t="s">
        <v>120</v>
      </c>
      <c r="L519" s="37"/>
      <c r="M519" s="190" t="s">
        <v>19</v>
      </c>
      <c r="N519" s="191" t="s">
        <v>41</v>
      </c>
      <c r="O519" s="62"/>
      <c r="P519" s="165">
        <f t="shared" si="61"/>
        <v>0</v>
      </c>
      <c r="Q519" s="165">
        <v>0</v>
      </c>
      <c r="R519" s="165">
        <f t="shared" si="62"/>
        <v>0</v>
      </c>
      <c r="S519" s="165">
        <v>0</v>
      </c>
      <c r="T519" s="166">
        <f t="shared" si="63"/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67" t="s">
        <v>77</v>
      </c>
      <c r="AT519" s="167" t="s">
        <v>1120</v>
      </c>
      <c r="AU519" s="167" t="s">
        <v>77</v>
      </c>
      <c r="AY519" s="15" t="s">
        <v>121</v>
      </c>
      <c r="BE519" s="168">
        <f t="shared" si="64"/>
        <v>0</v>
      </c>
      <c r="BF519" s="168">
        <f t="shared" si="65"/>
        <v>0</v>
      </c>
      <c r="BG519" s="168">
        <f t="shared" si="66"/>
        <v>0</v>
      </c>
      <c r="BH519" s="168">
        <f t="shared" si="67"/>
        <v>0</v>
      </c>
      <c r="BI519" s="168">
        <f t="shared" si="68"/>
        <v>0</v>
      </c>
      <c r="BJ519" s="15" t="s">
        <v>77</v>
      </c>
      <c r="BK519" s="168">
        <f t="shared" si="69"/>
        <v>0</v>
      </c>
      <c r="BL519" s="15" t="s">
        <v>77</v>
      </c>
      <c r="BM519" s="167" t="s">
        <v>1849</v>
      </c>
    </row>
    <row r="520" spans="1:65" s="2" customFormat="1" ht="16.5" customHeight="1">
      <c r="A520" s="32"/>
      <c r="B520" s="33"/>
      <c r="C520" s="183" t="s">
        <v>1850</v>
      </c>
      <c r="D520" s="183" t="s">
        <v>1120</v>
      </c>
      <c r="E520" s="184" t="s">
        <v>1851</v>
      </c>
      <c r="F520" s="185" t="s">
        <v>1852</v>
      </c>
      <c r="G520" s="186" t="s">
        <v>119</v>
      </c>
      <c r="H520" s="187">
        <v>1</v>
      </c>
      <c r="I520" s="188"/>
      <c r="J520" s="189">
        <f t="shared" si="60"/>
        <v>0</v>
      </c>
      <c r="K520" s="185" t="s">
        <v>120</v>
      </c>
      <c r="L520" s="37"/>
      <c r="M520" s="190" t="s">
        <v>19</v>
      </c>
      <c r="N520" s="191" t="s">
        <v>41</v>
      </c>
      <c r="O520" s="62"/>
      <c r="P520" s="165">
        <f t="shared" si="61"/>
        <v>0</v>
      </c>
      <c r="Q520" s="165">
        <v>0</v>
      </c>
      <c r="R520" s="165">
        <f t="shared" si="62"/>
        <v>0</v>
      </c>
      <c r="S520" s="165">
        <v>0</v>
      </c>
      <c r="T520" s="166">
        <f t="shared" si="63"/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67" t="s">
        <v>77</v>
      </c>
      <c r="AT520" s="167" t="s">
        <v>1120</v>
      </c>
      <c r="AU520" s="167" t="s">
        <v>77</v>
      </c>
      <c r="AY520" s="15" t="s">
        <v>121</v>
      </c>
      <c r="BE520" s="168">
        <f t="shared" si="64"/>
        <v>0</v>
      </c>
      <c r="BF520" s="168">
        <f t="shared" si="65"/>
        <v>0</v>
      </c>
      <c r="BG520" s="168">
        <f t="shared" si="66"/>
        <v>0</v>
      </c>
      <c r="BH520" s="168">
        <f t="shared" si="67"/>
        <v>0</v>
      </c>
      <c r="BI520" s="168">
        <f t="shared" si="68"/>
        <v>0</v>
      </c>
      <c r="BJ520" s="15" t="s">
        <v>77</v>
      </c>
      <c r="BK520" s="168">
        <f t="shared" si="69"/>
        <v>0</v>
      </c>
      <c r="BL520" s="15" t="s">
        <v>77</v>
      </c>
      <c r="BM520" s="167" t="s">
        <v>1853</v>
      </c>
    </row>
    <row r="521" spans="1:65" s="2" customFormat="1" ht="16.5" customHeight="1">
      <c r="A521" s="32"/>
      <c r="B521" s="33"/>
      <c r="C521" s="183" t="s">
        <v>1854</v>
      </c>
      <c r="D521" s="183" t="s">
        <v>1120</v>
      </c>
      <c r="E521" s="184" t="s">
        <v>1855</v>
      </c>
      <c r="F521" s="185" t="s">
        <v>1856</v>
      </c>
      <c r="G521" s="186" t="s">
        <v>119</v>
      </c>
      <c r="H521" s="187">
        <v>1</v>
      </c>
      <c r="I521" s="188"/>
      <c r="J521" s="189">
        <f t="shared" si="60"/>
        <v>0</v>
      </c>
      <c r="K521" s="185" t="s">
        <v>120</v>
      </c>
      <c r="L521" s="37"/>
      <c r="M521" s="190" t="s">
        <v>19</v>
      </c>
      <c r="N521" s="191" t="s">
        <v>41</v>
      </c>
      <c r="O521" s="62"/>
      <c r="P521" s="165">
        <f t="shared" si="61"/>
        <v>0</v>
      </c>
      <c r="Q521" s="165">
        <v>0</v>
      </c>
      <c r="R521" s="165">
        <f t="shared" si="62"/>
        <v>0</v>
      </c>
      <c r="S521" s="165">
        <v>0</v>
      </c>
      <c r="T521" s="166">
        <f t="shared" si="63"/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67" t="s">
        <v>77</v>
      </c>
      <c r="AT521" s="167" t="s">
        <v>1120</v>
      </c>
      <c r="AU521" s="167" t="s">
        <v>77</v>
      </c>
      <c r="AY521" s="15" t="s">
        <v>121</v>
      </c>
      <c r="BE521" s="168">
        <f t="shared" si="64"/>
        <v>0</v>
      </c>
      <c r="BF521" s="168">
        <f t="shared" si="65"/>
        <v>0</v>
      </c>
      <c r="BG521" s="168">
        <f t="shared" si="66"/>
        <v>0</v>
      </c>
      <c r="BH521" s="168">
        <f t="shared" si="67"/>
        <v>0</v>
      </c>
      <c r="BI521" s="168">
        <f t="shared" si="68"/>
        <v>0</v>
      </c>
      <c r="BJ521" s="15" t="s">
        <v>77</v>
      </c>
      <c r="BK521" s="168">
        <f t="shared" si="69"/>
        <v>0</v>
      </c>
      <c r="BL521" s="15" t="s">
        <v>77</v>
      </c>
      <c r="BM521" s="167" t="s">
        <v>1857</v>
      </c>
    </row>
    <row r="522" spans="1:65" s="2" customFormat="1" ht="24.2" customHeight="1">
      <c r="A522" s="32"/>
      <c r="B522" s="33"/>
      <c r="C522" s="183" t="s">
        <v>1858</v>
      </c>
      <c r="D522" s="183" t="s">
        <v>1120</v>
      </c>
      <c r="E522" s="184" t="s">
        <v>1859</v>
      </c>
      <c r="F522" s="185" t="s">
        <v>1860</v>
      </c>
      <c r="G522" s="186" t="s">
        <v>119</v>
      </c>
      <c r="H522" s="187">
        <v>1</v>
      </c>
      <c r="I522" s="188"/>
      <c r="J522" s="189">
        <f t="shared" si="60"/>
        <v>0</v>
      </c>
      <c r="K522" s="185" t="s">
        <v>120</v>
      </c>
      <c r="L522" s="37"/>
      <c r="M522" s="190" t="s">
        <v>19</v>
      </c>
      <c r="N522" s="191" t="s">
        <v>41</v>
      </c>
      <c r="O522" s="62"/>
      <c r="P522" s="165">
        <f t="shared" si="61"/>
        <v>0</v>
      </c>
      <c r="Q522" s="165">
        <v>0</v>
      </c>
      <c r="R522" s="165">
        <f t="shared" si="62"/>
        <v>0</v>
      </c>
      <c r="S522" s="165">
        <v>0</v>
      </c>
      <c r="T522" s="166">
        <f t="shared" si="63"/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67" t="s">
        <v>77</v>
      </c>
      <c r="AT522" s="167" t="s">
        <v>1120</v>
      </c>
      <c r="AU522" s="167" t="s">
        <v>77</v>
      </c>
      <c r="AY522" s="15" t="s">
        <v>121</v>
      </c>
      <c r="BE522" s="168">
        <f t="shared" si="64"/>
        <v>0</v>
      </c>
      <c r="BF522" s="168">
        <f t="shared" si="65"/>
        <v>0</v>
      </c>
      <c r="BG522" s="168">
        <f t="shared" si="66"/>
        <v>0</v>
      </c>
      <c r="BH522" s="168">
        <f t="shared" si="67"/>
        <v>0</v>
      </c>
      <c r="BI522" s="168">
        <f t="shared" si="68"/>
        <v>0</v>
      </c>
      <c r="BJ522" s="15" t="s">
        <v>77</v>
      </c>
      <c r="BK522" s="168">
        <f t="shared" si="69"/>
        <v>0</v>
      </c>
      <c r="BL522" s="15" t="s">
        <v>77</v>
      </c>
      <c r="BM522" s="167" t="s">
        <v>1861</v>
      </c>
    </row>
    <row r="523" spans="1:65" s="2" customFormat="1" ht="16.5" customHeight="1">
      <c r="A523" s="32"/>
      <c r="B523" s="33"/>
      <c r="C523" s="183" t="s">
        <v>1862</v>
      </c>
      <c r="D523" s="183" t="s">
        <v>1120</v>
      </c>
      <c r="E523" s="184" t="s">
        <v>1863</v>
      </c>
      <c r="F523" s="185" t="s">
        <v>1864</v>
      </c>
      <c r="G523" s="186" t="s">
        <v>119</v>
      </c>
      <c r="H523" s="187">
        <v>1</v>
      </c>
      <c r="I523" s="188"/>
      <c r="J523" s="189">
        <f t="shared" si="60"/>
        <v>0</v>
      </c>
      <c r="K523" s="185" t="s">
        <v>120</v>
      </c>
      <c r="L523" s="37"/>
      <c r="M523" s="190" t="s">
        <v>19</v>
      </c>
      <c r="N523" s="191" t="s">
        <v>41</v>
      </c>
      <c r="O523" s="62"/>
      <c r="P523" s="165">
        <f t="shared" si="61"/>
        <v>0</v>
      </c>
      <c r="Q523" s="165">
        <v>0</v>
      </c>
      <c r="R523" s="165">
        <f t="shared" si="62"/>
        <v>0</v>
      </c>
      <c r="S523" s="165">
        <v>0</v>
      </c>
      <c r="T523" s="166">
        <f t="shared" si="63"/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67" t="s">
        <v>77</v>
      </c>
      <c r="AT523" s="167" t="s">
        <v>1120</v>
      </c>
      <c r="AU523" s="167" t="s">
        <v>77</v>
      </c>
      <c r="AY523" s="15" t="s">
        <v>121</v>
      </c>
      <c r="BE523" s="168">
        <f t="shared" si="64"/>
        <v>0</v>
      </c>
      <c r="BF523" s="168">
        <f t="shared" si="65"/>
        <v>0</v>
      </c>
      <c r="BG523" s="168">
        <f t="shared" si="66"/>
        <v>0</v>
      </c>
      <c r="BH523" s="168">
        <f t="shared" si="67"/>
        <v>0</v>
      </c>
      <c r="BI523" s="168">
        <f t="shared" si="68"/>
        <v>0</v>
      </c>
      <c r="BJ523" s="15" t="s">
        <v>77</v>
      </c>
      <c r="BK523" s="168">
        <f t="shared" si="69"/>
        <v>0</v>
      </c>
      <c r="BL523" s="15" t="s">
        <v>77</v>
      </c>
      <c r="BM523" s="167" t="s">
        <v>1865</v>
      </c>
    </row>
    <row r="524" spans="1:65" s="2" customFormat="1" ht="16.5" customHeight="1">
      <c r="A524" s="32"/>
      <c r="B524" s="33"/>
      <c r="C524" s="183" t="s">
        <v>1866</v>
      </c>
      <c r="D524" s="183" t="s">
        <v>1120</v>
      </c>
      <c r="E524" s="184" t="s">
        <v>1867</v>
      </c>
      <c r="F524" s="185" t="s">
        <v>1868</v>
      </c>
      <c r="G524" s="186" t="s">
        <v>119</v>
      </c>
      <c r="H524" s="187">
        <v>1</v>
      </c>
      <c r="I524" s="188"/>
      <c r="J524" s="189">
        <f t="shared" si="60"/>
        <v>0</v>
      </c>
      <c r="K524" s="185" t="s">
        <v>120</v>
      </c>
      <c r="L524" s="37"/>
      <c r="M524" s="190" t="s">
        <v>19</v>
      </c>
      <c r="N524" s="191" t="s">
        <v>41</v>
      </c>
      <c r="O524" s="62"/>
      <c r="P524" s="165">
        <f t="shared" si="61"/>
        <v>0</v>
      </c>
      <c r="Q524" s="165">
        <v>0</v>
      </c>
      <c r="R524" s="165">
        <f t="shared" si="62"/>
        <v>0</v>
      </c>
      <c r="S524" s="165">
        <v>0</v>
      </c>
      <c r="T524" s="166">
        <f t="shared" si="63"/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67" t="s">
        <v>77</v>
      </c>
      <c r="AT524" s="167" t="s">
        <v>1120</v>
      </c>
      <c r="AU524" s="167" t="s">
        <v>77</v>
      </c>
      <c r="AY524" s="15" t="s">
        <v>121</v>
      </c>
      <c r="BE524" s="168">
        <f t="shared" si="64"/>
        <v>0</v>
      </c>
      <c r="BF524" s="168">
        <f t="shared" si="65"/>
        <v>0</v>
      </c>
      <c r="BG524" s="168">
        <f t="shared" si="66"/>
        <v>0</v>
      </c>
      <c r="BH524" s="168">
        <f t="shared" si="67"/>
        <v>0</v>
      </c>
      <c r="BI524" s="168">
        <f t="shared" si="68"/>
        <v>0</v>
      </c>
      <c r="BJ524" s="15" t="s">
        <v>77</v>
      </c>
      <c r="BK524" s="168">
        <f t="shared" si="69"/>
        <v>0</v>
      </c>
      <c r="BL524" s="15" t="s">
        <v>77</v>
      </c>
      <c r="BM524" s="167" t="s">
        <v>1869</v>
      </c>
    </row>
    <row r="525" spans="1:65" s="2" customFormat="1" ht="16.5" customHeight="1">
      <c r="A525" s="32"/>
      <c r="B525" s="33"/>
      <c r="C525" s="183" t="s">
        <v>1870</v>
      </c>
      <c r="D525" s="183" t="s">
        <v>1120</v>
      </c>
      <c r="E525" s="184" t="s">
        <v>1871</v>
      </c>
      <c r="F525" s="185" t="s">
        <v>1872</v>
      </c>
      <c r="G525" s="186" t="s">
        <v>119</v>
      </c>
      <c r="H525" s="187">
        <v>1</v>
      </c>
      <c r="I525" s="188"/>
      <c r="J525" s="189">
        <f t="shared" si="60"/>
        <v>0</v>
      </c>
      <c r="K525" s="185" t="s">
        <v>120</v>
      </c>
      <c r="L525" s="37"/>
      <c r="M525" s="190" t="s">
        <v>19</v>
      </c>
      <c r="N525" s="191" t="s">
        <v>41</v>
      </c>
      <c r="O525" s="62"/>
      <c r="P525" s="165">
        <f t="shared" si="61"/>
        <v>0</v>
      </c>
      <c r="Q525" s="165">
        <v>0</v>
      </c>
      <c r="R525" s="165">
        <f t="shared" si="62"/>
        <v>0</v>
      </c>
      <c r="S525" s="165">
        <v>0</v>
      </c>
      <c r="T525" s="166">
        <f t="shared" si="63"/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67" t="s">
        <v>77</v>
      </c>
      <c r="AT525" s="167" t="s">
        <v>1120</v>
      </c>
      <c r="AU525" s="167" t="s">
        <v>77</v>
      </c>
      <c r="AY525" s="15" t="s">
        <v>121</v>
      </c>
      <c r="BE525" s="168">
        <f t="shared" si="64"/>
        <v>0</v>
      </c>
      <c r="BF525" s="168">
        <f t="shared" si="65"/>
        <v>0</v>
      </c>
      <c r="BG525" s="168">
        <f t="shared" si="66"/>
        <v>0</v>
      </c>
      <c r="BH525" s="168">
        <f t="shared" si="67"/>
        <v>0</v>
      </c>
      <c r="BI525" s="168">
        <f t="shared" si="68"/>
        <v>0</v>
      </c>
      <c r="BJ525" s="15" t="s">
        <v>77</v>
      </c>
      <c r="BK525" s="168">
        <f t="shared" si="69"/>
        <v>0</v>
      </c>
      <c r="BL525" s="15" t="s">
        <v>77</v>
      </c>
      <c r="BM525" s="167" t="s">
        <v>1873</v>
      </c>
    </row>
    <row r="526" spans="1:65" s="2" customFormat="1" ht="16.5" customHeight="1">
      <c r="A526" s="32"/>
      <c r="B526" s="33"/>
      <c r="C526" s="183" t="s">
        <v>1874</v>
      </c>
      <c r="D526" s="183" t="s">
        <v>1120</v>
      </c>
      <c r="E526" s="184" t="s">
        <v>1875</v>
      </c>
      <c r="F526" s="185" t="s">
        <v>1876</v>
      </c>
      <c r="G526" s="186" t="s">
        <v>119</v>
      </c>
      <c r="H526" s="187">
        <v>1</v>
      </c>
      <c r="I526" s="188"/>
      <c r="J526" s="189">
        <f t="shared" si="60"/>
        <v>0</v>
      </c>
      <c r="K526" s="185" t="s">
        <v>120</v>
      </c>
      <c r="L526" s="37"/>
      <c r="M526" s="190" t="s">
        <v>19</v>
      </c>
      <c r="N526" s="191" t="s">
        <v>41</v>
      </c>
      <c r="O526" s="62"/>
      <c r="P526" s="165">
        <f t="shared" si="61"/>
        <v>0</v>
      </c>
      <c r="Q526" s="165">
        <v>0</v>
      </c>
      <c r="R526" s="165">
        <f t="shared" si="62"/>
        <v>0</v>
      </c>
      <c r="S526" s="165">
        <v>0</v>
      </c>
      <c r="T526" s="166">
        <f t="shared" si="63"/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67" t="s">
        <v>77</v>
      </c>
      <c r="AT526" s="167" t="s">
        <v>1120</v>
      </c>
      <c r="AU526" s="167" t="s">
        <v>77</v>
      </c>
      <c r="AY526" s="15" t="s">
        <v>121</v>
      </c>
      <c r="BE526" s="168">
        <f t="shared" si="64"/>
        <v>0</v>
      </c>
      <c r="BF526" s="168">
        <f t="shared" si="65"/>
        <v>0</v>
      </c>
      <c r="BG526" s="168">
        <f t="shared" si="66"/>
        <v>0</v>
      </c>
      <c r="BH526" s="168">
        <f t="shared" si="67"/>
        <v>0</v>
      </c>
      <c r="BI526" s="168">
        <f t="shared" si="68"/>
        <v>0</v>
      </c>
      <c r="BJ526" s="15" t="s">
        <v>77</v>
      </c>
      <c r="BK526" s="168">
        <f t="shared" si="69"/>
        <v>0</v>
      </c>
      <c r="BL526" s="15" t="s">
        <v>77</v>
      </c>
      <c r="BM526" s="167" t="s">
        <v>1877</v>
      </c>
    </row>
    <row r="527" spans="1:65" s="2" customFormat="1" ht="16.5" customHeight="1">
      <c r="A527" s="32"/>
      <c r="B527" s="33"/>
      <c r="C527" s="183" t="s">
        <v>1878</v>
      </c>
      <c r="D527" s="183" t="s">
        <v>1120</v>
      </c>
      <c r="E527" s="184" t="s">
        <v>1879</v>
      </c>
      <c r="F527" s="185" t="s">
        <v>1880</v>
      </c>
      <c r="G527" s="186" t="s">
        <v>119</v>
      </c>
      <c r="H527" s="187">
        <v>1</v>
      </c>
      <c r="I527" s="188"/>
      <c r="J527" s="189">
        <f t="shared" si="60"/>
        <v>0</v>
      </c>
      <c r="K527" s="185" t="s">
        <v>120</v>
      </c>
      <c r="L527" s="37"/>
      <c r="M527" s="190" t="s">
        <v>19</v>
      </c>
      <c r="N527" s="191" t="s">
        <v>41</v>
      </c>
      <c r="O527" s="62"/>
      <c r="P527" s="165">
        <f t="shared" si="61"/>
        <v>0</v>
      </c>
      <c r="Q527" s="165">
        <v>0</v>
      </c>
      <c r="R527" s="165">
        <f t="shared" si="62"/>
        <v>0</v>
      </c>
      <c r="S527" s="165">
        <v>0</v>
      </c>
      <c r="T527" s="166">
        <f t="shared" si="63"/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67" t="s">
        <v>77</v>
      </c>
      <c r="AT527" s="167" t="s">
        <v>1120</v>
      </c>
      <c r="AU527" s="167" t="s">
        <v>77</v>
      </c>
      <c r="AY527" s="15" t="s">
        <v>121</v>
      </c>
      <c r="BE527" s="168">
        <f t="shared" si="64"/>
        <v>0</v>
      </c>
      <c r="BF527" s="168">
        <f t="shared" si="65"/>
        <v>0</v>
      </c>
      <c r="BG527" s="168">
        <f t="shared" si="66"/>
        <v>0</v>
      </c>
      <c r="BH527" s="168">
        <f t="shared" si="67"/>
        <v>0</v>
      </c>
      <c r="BI527" s="168">
        <f t="shared" si="68"/>
        <v>0</v>
      </c>
      <c r="BJ527" s="15" t="s">
        <v>77</v>
      </c>
      <c r="BK527" s="168">
        <f t="shared" si="69"/>
        <v>0</v>
      </c>
      <c r="BL527" s="15" t="s">
        <v>77</v>
      </c>
      <c r="BM527" s="167" t="s">
        <v>1881</v>
      </c>
    </row>
    <row r="528" spans="1:65" s="2" customFormat="1" ht="16.5" customHeight="1">
      <c r="A528" s="32"/>
      <c r="B528" s="33"/>
      <c r="C528" s="183" t="s">
        <v>1882</v>
      </c>
      <c r="D528" s="183" t="s">
        <v>1120</v>
      </c>
      <c r="E528" s="184" t="s">
        <v>1883</v>
      </c>
      <c r="F528" s="185" t="s">
        <v>1884</v>
      </c>
      <c r="G528" s="186" t="s">
        <v>119</v>
      </c>
      <c r="H528" s="187">
        <v>1</v>
      </c>
      <c r="I528" s="188"/>
      <c r="J528" s="189">
        <f t="shared" si="60"/>
        <v>0</v>
      </c>
      <c r="K528" s="185" t="s">
        <v>120</v>
      </c>
      <c r="L528" s="37"/>
      <c r="M528" s="190" t="s">
        <v>19</v>
      </c>
      <c r="N528" s="191" t="s">
        <v>41</v>
      </c>
      <c r="O528" s="62"/>
      <c r="P528" s="165">
        <f t="shared" si="61"/>
        <v>0</v>
      </c>
      <c r="Q528" s="165">
        <v>0</v>
      </c>
      <c r="R528" s="165">
        <f t="shared" si="62"/>
        <v>0</v>
      </c>
      <c r="S528" s="165">
        <v>0</v>
      </c>
      <c r="T528" s="166">
        <f t="shared" si="63"/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67" t="s">
        <v>77</v>
      </c>
      <c r="AT528" s="167" t="s">
        <v>1120</v>
      </c>
      <c r="AU528" s="167" t="s">
        <v>77</v>
      </c>
      <c r="AY528" s="15" t="s">
        <v>121</v>
      </c>
      <c r="BE528" s="168">
        <f t="shared" si="64"/>
        <v>0</v>
      </c>
      <c r="BF528" s="168">
        <f t="shared" si="65"/>
        <v>0</v>
      </c>
      <c r="BG528" s="168">
        <f t="shared" si="66"/>
        <v>0</v>
      </c>
      <c r="BH528" s="168">
        <f t="shared" si="67"/>
        <v>0</v>
      </c>
      <c r="BI528" s="168">
        <f t="shared" si="68"/>
        <v>0</v>
      </c>
      <c r="BJ528" s="15" t="s">
        <v>77</v>
      </c>
      <c r="BK528" s="168">
        <f t="shared" si="69"/>
        <v>0</v>
      </c>
      <c r="BL528" s="15" t="s">
        <v>77</v>
      </c>
      <c r="BM528" s="167" t="s">
        <v>1885</v>
      </c>
    </row>
    <row r="529" spans="1:65" s="2" customFormat="1" ht="16.5" customHeight="1">
      <c r="A529" s="32"/>
      <c r="B529" s="33"/>
      <c r="C529" s="183" t="s">
        <v>1886</v>
      </c>
      <c r="D529" s="183" t="s">
        <v>1120</v>
      </c>
      <c r="E529" s="184" t="s">
        <v>1887</v>
      </c>
      <c r="F529" s="185" t="s">
        <v>1888</v>
      </c>
      <c r="G529" s="186" t="s">
        <v>119</v>
      </c>
      <c r="H529" s="187">
        <v>1</v>
      </c>
      <c r="I529" s="188"/>
      <c r="J529" s="189">
        <f t="shared" si="60"/>
        <v>0</v>
      </c>
      <c r="K529" s="185" t="s">
        <v>120</v>
      </c>
      <c r="L529" s="37"/>
      <c r="M529" s="190" t="s">
        <v>19</v>
      </c>
      <c r="N529" s="191" t="s">
        <v>41</v>
      </c>
      <c r="O529" s="62"/>
      <c r="P529" s="165">
        <f t="shared" si="61"/>
        <v>0</v>
      </c>
      <c r="Q529" s="165">
        <v>0</v>
      </c>
      <c r="R529" s="165">
        <f t="shared" si="62"/>
        <v>0</v>
      </c>
      <c r="S529" s="165">
        <v>0</v>
      </c>
      <c r="T529" s="166">
        <f t="shared" si="63"/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67" t="s">
        <v>77</v>
      </c>
      <c r="AT529" s="167" t="s">
        <v>1120</v>
      </c>
      <c r="AU529" s="167" t="s">
        <v>77</v>
      </c>
      <c r="AY529" s="15" t="s">
        <v>121</v>
      </c>
      <c r="BE529" s="168">
        <f t="shared" si="64"/>
        <v>0</v>
      </c>
      <c r="BF529" s="168">
        <f t="shared" si="65"/>
        <v>0</v>
      </c>
      <c r="BG529" s="168">
        <f t="shared" si="66"/>
        <v>0</v>
      </c>
      <c r="BH529" s="168">
        <f t="shared" si="67"/>
        <v>0</v>
      </c>
      <c r="BI529" s="168">
        <f t="shared" si="68"/>
        <v>0</v>
      </c>
      <c r="BJ529" s="15" t="s">
        <v>77</v>
      </c>
      <c r="BK529" s="168">
        <f t="shared" si="69"/>
        <v>0</v>
      </c>
      <c r="BL529" s="15" t="s">
        <v>77</v>
      </c>
      <c r="BM529" s="167" t="s">
        <v>1889</v>
      </c>
    </row>
    <row r="530" spans="1:65" s="2" customFormat="1" ht="16.5" customHeight="1">
      <c r="A530" s="32"/>
      <c r="B530" s="33"/>
      <c r="C530" s="183" t="s">
        <v>1890</v>
      </c>
      <c r="D530" s="183" t="s">
        <v>1120</v>
      </c>
      <c r="E530" s="184" t="s">
        <v>1891</v>
      </c>
      <c r="F530" s="185" t="s">
        <v>1892</v>
      </c>
      <c r="G530" s="186" t="s">
        <v>119</v>
      </c>
      <c r="H530" s="187">
        <v>1</v>
      </c>
      <c r="I530" s="188"/>
      <c r="J530" s="189">
        <f t="shared" ref="J530:J593" si="70">ROUND(I530*H530,2)</f>
        <v>0</v>
      </c>
      <c r="K530" s="185" t="s">
        <v>120</v>
      </c>
      <c r="L530" s="37"/>
      <c r="M530" s="190" t="s">
        <v>19</v>
      </c>
      <c r="N530" s="191" t="s">
        <v>41</v>
      </c>
      <c r="O530" s="62"/>
      <c r="P530" s="165">
        <f t="shared" ref="P530:P593" si="71">O530*H530</f>
        <v>0</v>
      </c>
      <c r="Q530" s="165">
        <v>0</v>
      </c>
      <c r="R530" s="165">
        <f t="shared" ref="R530:R593" si="72">Q530*H530</f>
        <v>0</v>
      </c>
      <c r="S530" s="165">
        <v>0</v>
      </c>
      <c r="T530" s="166">
        <f t="shared" ref="T530:T593" si="73"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67" t="s">
        <v>77</v>
      </c>
      <c r="AT530" s="167" t="s">
        <v>1120</v>
      </c>
      <c r="AU530" s="167" t="s">
        <v>77</v>
      </c>
      <c r="AY530" s="15" t="s">
        <v>121</v>
      </c>
      <c r="BE530" s="168">
        <f t="shared" ref="BE530:BE560" si="74">IF(N530="základní",J530,0)</f>
        <v>0</v>
      </c>
      <c r="BF530" s="168">
        <f t="shared" ref="BF530:BF560" si="75">IF(N530="snížená",J530,0)</f>
        <v>0</v>
      </c>
      <c r="BG530" s="168">
        <f t="shared" ref="BG530:BG560" si="76">IF(N530="zákl. přenesená",J530,0)</f>
        <v>0</v>
      </c>
      <c r="BH530" s="168">
        <f t="shared" ref="BH530:BH560" si="77">IF(N530="sníž. přenesená",J530,0)</f>
        <v>0</v>
      </c>
      <c r="BI530" s="168">
        <f t="shared" ref="BI530:BI560" si="78">IF(N530="nulová",J530,0)</f>
        <v>0</v>
      </c>
      <c r="BJ530" s="15" t="s">
        <v>77</v>
      </c>
      <c r="BK530" s="168">
        <f t="shared" ref="BK530:BK560" si="79">ROUND(I530*H530,2)</f>
        <v>0</v>
      </c>
      <c r="BL530" s="15" t="s">
        <v>77</v>
      </c>
      <c r="BM530" s="167" t="s">
        <v>1893</v>
      </c>
    </row>
    <row r="531" spans="1:65" s="2" customFormat="1" ht="33" customHeight="1">
      <c r="A531" s="32"/>
      <c r="B531" s="33"/>
      <c r="C531" s="183" t="s">
        <v>1894</v>
      </c>
      <c r="D531" s="183" t="s">
        <v>1120</v>
      </c>
      <c r="E531" s="184" t="s">
        <v>1895</v>
      </c>
      <c r="F531" s="185" t="s">
        <v>1896</v>
      </c>
      <c r="G531" s="186" t="s">
        <v>119</v>
      </c>
      <c r="H531" s="187">
        <v>1</v>
      </c>
      <c r="I531" s="188"/>
      <c r="J531" s="189">
        <f t="shared" si="70"/>
        <v>0</v>
      </c>
      <c r="K531" s="185" t="s">
        <v>120</v>
      </c>
      <c r="L531" s="37"/>
      <c r="M531" s="190" t="s">
        <v>19</v>
      </c>
      <c r="N531" s="191" t="s">
        <v>41</v>
      </c>
      <c r="O531" s="62"/>
      <c r="P531" s="165">
        <f t="shared" si="71"/>
        <v>0</v>
      </c>
      <c r="Q531" s="165">
        <v>0</v>
      </c>
      <c r="R531" s="165">
        <f t="shared" si="72"/>
        <v>0</v>
      </c>
      <c r="S531" s="165">
        <v>0</v>
      </c>
      <c r="T531" s="166">
        <f t="shared" si="73"/>
        <v>0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67" t="s">
        <v>77</v>
      </c>
      <c r="AT531" s="167" t="s">
        <v>1120</v>
      </c>
      <c r="AU531" s="167" t="s">
        <v>77</v>
      </c>
      <c r="AY531" s="15" t="s">
        <v>121</v>
      </c>
      <c r="BE531" s="168">
        <f t="shared" si="74"/>
        <v>0</v>
      </c>
      <c r="BF531" s="168">
        <f t="shared" si="75"/>
        <v>0</v>
      </c>
      <c r="BG531" s="168">
        <f t="shared" si="76"/>
        <v>0</v>
      </c>
      <c r="BH531" s="168">
        <f t="shared" si="77"/>
        <v>0</v>
      </c>
      <c r="BI531" s="168">
        <f t="shared" si="78"/>
        <v>0</v>
      </c>
      <c r="BJ531" s="15" t="s">
        <v>77</v>
      </c>
      <c r="BK531" s="168">
        <f t="shared" si="79"/>
        <v>0</v>
      </c>
      <c r="BL531" s="15" t="s">
        <v>77</v>
      </c>
      <c r="BM531" s="167" t="s">
        <v>1897</v>
      </c>
    </row>
    <row r="532" spans="1:65" s="2" customFormat="1" ht="24.2" customHeight="1">
      <c r="A532" s="32"/>
      <c r="B532" s="33"/>
      <c r="C532" s="183" t="s">
        <v>1898</v>
      </c>
      <c r="D532" s="183" t="s">
        <v>1120</v>
      </c>
      <c r="E532" s="184" t="s">
        <v>1899</v>
      </c>
      <c r="F532" s="185" t="s">
        <v>1900</v>
      </c>
      <c r="G532" s="186" t="s">
        <v>119</v>
      </c>
      <c r="H532" s="187">
        <v>1</v>
      </c>
      <c r="I532" s="188"/>
      <c r="J532" s="189">
        <f t="shared" si="70"/>
        <v>0</v>
      </c>
      <c r="K532" s="185" t="s">
        <v>120</v>
      </c>
      <c r="L532" s="37"/>
      <c r="M532" s="190" t="s">
        <v>19</v>
      </c>
      <c r="N532" s="191" t="s">
        <v>41</v>
      </c>
      <c r="O532" s="62"/>
      <c r="P532" s="165">
        <f t="shared" si="71"/>
        <v>0</v>
      </c>
      <c r="Q532" s="165">
        <v>0</v>
      </c>
      <c r="R532" s="165">
        <f t="shared" si="72"/>
        <v>0</v>
      </c>
      <c r="S532" s="165">
        <v>0</v>
      </c>
      <c r="T532" s="166">
        <f t="shared" si="73"/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67" t="s">
        <v>77</v>
      </c>
      <c r="AT532" s="167" t="s">
        <v>1120</v>
      </c>
      <c r="AU532" s="167" t="s">
        <v>77</v>
      </c>
      <c r="AY532" s="15" t="s">
        <v>121</v>
      </c>
      <c r="BE532" s="168">
        <f t="shared" si="74"/>
        <v>0</v>
      </c>
      <c r="BF532" s="168">
        <f t="shared" si="75"/>
        <v>0</v>
      </c>
      <c r="BG532" s="168">
        <f t="shared" si="76"/>
        <v>0</v>
      </c>
      <c r="BH532" s="168">
        <f t="shared" si="77"/>
        <v>0</v>
      </c>
      <c r="BI532" s="168">
        <f t="shared" si="78"/>
        <v>0</v>
      </c>
      <c r="BJ532" s="15" t="s">
        <v>77</v>
      </c>
      <c r="BK532" s="168">
        <f t="shared" si="79"/>
        <v>0</v>
      </c>
      <c r="BL532" s="15" t="s">
        <v>77</v>
      </c>
      <c r="BM532" s="167" t="s">
        <v>1901</v>
      </c>
    </row>
    <row r="533" spans="1:65" s="2" customFormat="1" ht="16.5" customHeight="1">
      <c r="A533" s="32"/>
      <c r="B533" s="33"/>
      <c r="C533" s="183" t="s">
        <v>1902</v>
      </c>
      <c r="D533" s="183" t="s">
        <v>1120</v>
      </c>
      <c r="E533" s="184" t="s">
        <v>1903</v>
      </c>
      <c r="F533" s="185" t="s">
        <v>1904</v>
      </c>
      <c r="G533" s="186" t="s">
        <v>119</v>
      </c>
      <c r="H533" s="187">
        <v>1</v>
      </c>
      <c r="I533" s="188"/>
      <c r="J533" s="189">
        <f t="shared" si="70"/>
        <v>0</v>
      </c>
      <c r="K533" s="185" t="s">
        <v>120</v>
      </c>
      <c r="L533" s="37"/>
      <c r="M533" s="190" t="s">
        <v>19</v>
      </c>
      <c r="N533" s="191" t="s">
        <v>41</v>
      </c>
      <c r="O533" s="62"/>
      <c r="P533" s="165">
        <f t="shared" si="71"/>
        <v>0</v>
      </c>
      <c r="Q533" s="165">
        <v>0</v>
      </c>
      <c r="R533" s="165">
        <f t="shared" si="72"/>
        <v>0</v>
      </c>
      <c r="S533" s="165">
        <v>0</v>
      </c>
      <c r="T533" s="166">
        <f t="shared" si="73"/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67" t="s">
        <v>77</v>
      </c>
      <c r="AT533" s="167" t="s">
        <v>1120</v>
      </c>
      <c r="AU533" s="167" t="s">
        <v>77</v>
      </c>
      <c r="AY533" s="15" t="s">
        <v>121</v>
      </c>
      <c r="BE533" s="168">
        <f t="shared" si="74"/>
        <v>0</v>
      </c>
      <c r="BF533" s="168">
        <f t="shared" si="75"/>
        <v>0</v>
      </c>
      <c r="BG533" s="168">
        <f t="shared" si="76"/>
        <v>0</v>
      </c>
      <c r="BH533" s="168">
        <f t="shared" si="77"/>
        <v>0</v>
      </c>
      <c r="BI533" s="168">
        <f t="shared" si="78"/>
        <v>0</v>
      </c>
      <c r="BJ533" s="15" t="s">
        <v>77</v>
      </c>
      <c r="BK533" s="168">
        <f t="shared" si="79"/>
        <v>0</v>
      </c>
      <c r="BL533" s="15" t="s">
        <v>77</v>
      </c>
      <c r="BM533" s="167" t="s">
        <v>1905</v>
      </c>
    </row>
    <row r="534" spans="1:65" s="2" customFormat="1" ht="16.5" customHeight="1">
      <c r="A534" s="32"/>
      <c r="B534" s="33"/>
      <c r="C534" s="183" t="s">
        <v>1906</v>
      </c>
      <c r="D534" s="183" t="s">
        <v>1120</v>
      </c>
      <c r="E534" s="184" t="s">
        <v>1907</v>
      </c>
      <c r="F534" s="185" t="s">
        <v>1908</v>
      </c>
      <c r="G534" s="186" t="s">
        <v>119</v>
      </c>
      <c r="H534" s="187">
        <v>1</v>
      </c>
      <c r="I534" s="188"/>
      <c r="J534" s="189">
        <f t="shared" si="70"/>
        <v>0</v>
      </c>
      <c r="K534" s="185" t="s">
        <v>120</v>
      </c>
      <c r="L534" s="37"/>
      <c r="M534" s="190" t="s">
        <v>19</v>
      </c>
      <c r="N534" s="191" t="s">
        <v>41</v>
      </c>
      <c r="O534" s="62"/>
      <c r="P534" s="165">
        <f t="shared" si="71"/>
        <v>0</v>
      </c>
      <c r="Q534" s="165">
        <v>0</v>
      </c>
      <c r="R534" s="165">
        <f t="shared" si="72"/>
        <v>0</v>
      </c>
      <c r="S534" s="165">
        <v>0</v>
      </c>
      <c r="T534" s="166">
        <f t="shared" si="73"/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67" t="s">
        <v>77</v>
      </c>
      <c r="AT534" s="167" t="s">
        <v>1120</v>
      </c>
      <c r="AU534" s="167" t="s">
        <v>77</v>
      </c>
      <c r="AY534" s="15" t="s">
        <v>121</v>
      </c>
      <c r="BE534" s="168">
        <f t="shared" si="74"/>
        <v>0</v>
      </c>
      <c r="BF534" s="168">
        <f t="shared" si="75"/>
        <v>0</v>
      </c>
      <c r="BG534" s="168">
        <f t="shared" si="76"/>
        <v>0</v>
      </c>
      <c r="BH534" s="168">
        <f t="shared" si="77"/>
        <v>0</v>
      </c>
      <c r="BI534" s="168">
        <f t="shared" si="78"/>
        <v>0</v>
      </c>
      <c r="BJ534" s="15" t="s">
        <v>77</v>
      </c>
      <c r="BK534" s="168">
        <f t="shared" si="79"/>
        <v>0</v>
      </c>
      <c r="BL534" s="15" t="s">
        <v>77</v>
      </c>
      <c r="BM534" s="167" t="s">
        <v>1909</v>
      </c>
    </row>
    <row r="535" spans="1:65" s="2" customFormat="1" ht="16.5" customHeight="1">
      <c r="A535" s="32"/>
      <c r="B535" s="33"/>
      <c r="C535" s="183" t="s">
        <v>1910</v>
      </c>
      <c r="D535" s="183" t="s">
        <v>1120</v>
      </c>
      <c r="E535" s="184" t="s">
        <v>1911</v>
      </c>
      <c r="F535" s="185" t="s">
        <v>1912</v>
      </c>
      <c r="G535" s="186" t="s">
        <v>119</v>
      </c>
      <c r="H535" s="187">
        <v>1</v>
      </c>
      <c r="I535" s="188"/>
      <c r="J535" s="189">
        <f t="shared" si="70"/>
        <v>0</v>
      </c>
      <c r="K535" s="185" t="s">
        <v>120</v>
      </c>
      <c r="L535" s="37"/>
      <c r="M535" s="190" t="s">
        <v>19</v>
      </c>
      <c r="N535" s="191" t="s">
        <v>41</v>
      </c>
      <c r="O535" s="62"/>
      <c r="P535" s="165">
        <f t="shared" si="71"/>
        <v>0</v>
      </c>
      <c r="Q535" s="165">
        <v>0</v>
      </c>
      <c r="R535" s="165">
        <f t="shared" si="72"/>
        <v>0</v>
      </c>
      <c r="S535" s="165">
        <v>0</v>
      </c>
      <c r="T535" s="166">
        <f t="shared" si="73"/>
        <v>0</v>
      </c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R535" s="167" t="s">
        <v>77</v>
      </c>
      <c r="AT535" s="167" t="s">
        <v>1120</v>
      </c>
      <c r="AU535" s="167" t="s">
        <v>77</v>
      </c>
      <c r="AY535" s="15" t="s">
        <v>121</v>
      </c>
      <c r="BE535" s="168">
        <f t="shared" si="74"/>
        <v>0</v>
      </c>
      <c r="BF535" s="168">
        <f t="shared" si="75"/>
        <v>0</v>
      </c>
      <c r="BG535" s="168">
        <f t="shared" si="76"/>
        <v>0</v>
      </c>
      <c r="BH535" s="168">
        <f t="shared" si="77"/>
        <v>0</v>
      </c>
      <c r="BI535" s="168">
        <f t="shared" si="78"/>
        <v>0</v>
      </c>
      <c r="BJ535" s="15" t="s">
        <v>77</v>
      </c>
      <c r="BK535" s="168">
        <f t="shared" si="79"/>
        <v>0</v>
      </c>
      <c r="BL535" s="15" t="s">
        <v>77</v>
      </c>
      <c r="BM535" s="167" t="s">
        <v>1913</v>
      </c>
    </row>
    <row r="536" spans="1:65" s="2" customFormat="1" ht="24.2" customHeight="1">
      <c r="A536" s="32"/>
      <c r="B536" s="33"/>
      <c r="C536" s="183" t="s">
        <v>1914</v>
      </c>
      <c r="D536" s="183" t="s">
        <v>1120</v>
      </c>
      <c r="E536" s="184" t="s">
        <v>1915</v>
      </c>
      <c r="F536" s="185" t="s">
        <v>1916</v>
      </c>
      <c r="G536" s="186" t="s">
        <v>119</v>
      </c>
      <c r="H536" s="187">
        <v>1</v>
      </c>
      <c r="I536" s="188"/>
      <c r="J536" s="189">
        <f t="shared" si="70"/>
        <v>0</v>
      </c>
      <c r="K536" s="185" t="s">
        <v>120</v>
      </c>
      <c r="L536" s="37"/>
      <c r="M536" s="190" t="s">
        <v>19</v>
      </c>
      <c r="N536" s="191" t="s">
        <v>41</v>
      </c>
      <c r="O536" s="62"/>
      <c r="P536" s="165">
        <f t="shared" si="71"/>
        <v>0</v>
      </c>
      <c r="Q536" s="165">
        <v>0</v>
      </c>
      <c r="R536" s="165">
        <f t="shared" si="72"/>
        <v>0</v>
      </c>
      <c r="S536" s="165">
        <v>0</v>
      </c>
      <c r="T536" s="166">
        <f t="shared" si="73"/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67" t="s">
        <v>77</v>
      </c>
      <c r="AT536" s="167" t="s">
        <v>1120</v>
      </c>
      <c r="AU536" s="167" t="s">
        <v>77</v>
      </c>
      <c r="AY536" s="15" t="s">
        <v>121</v>
      </c>
      <c r="BE536" s="168">
        <f t="shared" si="74"/>
        <v>0</v>
      </c>
      <c r="BF536" s="168">
        <f t="shared" si="75"/>
        <v>0</v>
      </c>
      <c r="BG536" s="168">
        <f t="shared" si="76"/>
        <v>0</v>
      </c>
      <c r="BH536" s="168">
        <f t="shared" si="77"/>
        <v>0</v>
      </c>
      <c r="BI536" s="168">
        <f t="shared" si="78"/>
        <v>0</v>
      </c>
      <c r="BJ536" s="15" t="s">
        <v>77</v>
      </c>
      <c r="BK536" s="168">
        <f t="shared" si="79"/>
        <v>0</v>
      </c>
      <c r="BL536" s="15" t="s">
        <v>77</v>
      </c>
      <c r="BM536" s="167" t="s">
        <v>1917</v>
      </c>
    </row>
    <row r="537" spans="1:65" s="2" customFormat="1" ht="16.5" customHeight="1">
      <c r="A537" s="32"/>
      <c r="B537" s="33"/>
      <c r="C537" s="183" t="s">
        <v>1918</v>
      </c>
      <c r="D537" s="183" t="s">
        <v>1120</v>
      </c>
      <c r="E537" s="184" t="s">
        <v>1919</v>
      </c>
      <c r="F537" s="185" t="s">
        <v>1920</v>
      </c>
      <c r="G537" s="186" t="s">
        <v>119</v>
      </c>
      <c r="H537" s="187">
        <v>1</v>
      </c>
      <c r="I537" s="188"/>
      <c r="J537" s="189">
        <f t="shared" si="70"/>
        <v>0</v>
      </c>
      <c r="K537" s="185" t="s">
        <v>120</v>
      </c>
      <c r="L537" s="37"/>
      <c r="M537" s="190" t="s">
        <v>19</v>
      </c>
      <c r="N537" s="191" t="s">
        <v>41</v>
      </c>
      <c r="O537" s="62"/>
      <c r="P537" s="165">
        <f t="shared" si="71"/>
        <v>0</v>
      </c>
      <c r="Q537" s="165">
        <v>0</v>
      </c>
      <c r="R537" s="165">
        <f t="shared" si="72"/>
        <v>0</v>
      </c>
      <c r="S537" s="165">
        <v>0</v>
      </c>
      <c r="T537" s="166">
        <f t="shared" si="73"/>
        <v>0</v>
      </c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R537" s="167" t="s">
        <v>77</v>
      </c>
      <c r="AT537" s="167" t="s">
        <v>1120</v>
      </c>
      <c r="AU537" s="167" t="s">
        <v>77</v>
      </c>
      <c r="AY537" s="15" t="s">
        <v>121</v>
      </c>
      <c r="BE537" s="168">
        <f t="shared" si="74"/>
        <v>0</v>
      </c>
      <c r="BF537" s="168">
        <f t="shared" si="75"/>
        <v>0</v>
      </c>
      <c r="BG537" s="168">
        <f t="shared" si="76"/>
        <v>0</v>
      </c>
      <c r="BH537" s="168">
        <f t="shared" si="77"/>
        <v>0</v>
      </c>
      <c r="BI537" s="168">
        <f t="shared" si="78"/>
        <v>0</v>
      </c>
      <c r="BJ537" s="15" t="s">
        <v>77</v>
      </c>
      <c r="BK537" s="168">
        <f t="shared" si="79"/>
        <v>0</v>
      </c>
      <c r="BL537" s="15" t="s">
        <v>77</v>
      </c>
      <c r="BM537" s="167" t="s">
        <v>1921</v>
      </c>
    </row>
    <row r="538" spans="1:65" s="2" customFormat="1" ht="16.5" customHeight="1">
      <c r="A538" s="32"/>
      <c r="B538" s="33"/>
      <c r="C538" s="183" t="s">
        <v>1922</v>
      </c>
      <c r="D538" s="183" t="s">
        <v>1120</v>
      </c>
      <c r="E538" s="184" t="s">
        <v>1923</v>
      </c>
      <c r="F538" s="185" t="s">
        <v>1924</v>
      </c>
      <c r="G538" s="186" t="s">
        <v>119</v>
      </c>
      <c r="H538" s="187">
        <v>1</v>
      </c>
      <c r="I538" s="188"/>
      <c r="J538" s="189">
        <f t="shared" si="70"/>
        <v>0</v>
      </c>
      <c r="K538" s="185" t="s">
        <v>120</v>
      </c>
      <c r="L538" s="37"/>
      <c r="M538" s="190" t="s">
        <v>19</v>
      </c>
      <c r="N538" s="191" t="s">
        <v>41</v>
      </c>
      <c r="O538" s="62"/>
      <c r="P538" s="165">
        <f t="shared" si="71"/>
        <v>0</v>
      </c>
      <c r="Q538" s="165">
        <v>0</v>
      </c>
      <c r="R538" s="165">
        <f t="shared" si="72"/>
        <v>0</v>
      </c>
      <c r="S538" s="165">
        <v>0</v>
      </c>
      <c r="T538" s="166">
        <f t="shared" si="73"/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67" t="s">
        <v>77</v>
      </c>
      <c r="AT538" s="167" t="s">
        <v>1120</v>
      </c>
      <c r="AU538" s="167" t="s">
        <v>77</v>
      </c>
      <c r="AY538" s="15" t="s">
        <v>121</v>
      </c>
      <c r="BE538" s="168">
        <f t="shared" si="74"/>
        <v>0</v>
      </c>
      <c r="BF538" s="168">
        <f t="shared" si="75"/>
        <v>0</v>
      </c>
      <c r="BG538" s="168">
        <f t="shared" si="76"/>
        <v>0</v>
      </c>
      <c r="BH538" s="168">
        <f t="shared" si="77"/>
        <v>0</v>
      </c>
      <c r="BI538" s="168">
        <f t="shared" si="78"/>
        <v>0</v>
      </c>
      <c r="BJ538" s="15" t="s">
        <v>77</v>
      </c>
      <c r="BK538" s="168">
        <f t="shared" si="79"/>
        <v>0</v>
      </c>
      <c r="BL538" s="15" t="s">
        <v>77</v>
      </c>
      <c r="BM538" s="167" t="s">
        <v>1925</v>
      </c>
    </row>
    <row r="539" spans="1:65" s="2" customFormat="1" ht="16.5" customHeight="1">
      <c r="A539" s="32"/>
      <c r="B539" s="33"/>
      <c r="C539" s="183" t="s">
        <v>1926</v>
      </c>
      <c r="D539" s="183" t="s">
        <v>1120</v>
      </c>
      <c r="E539" s="184" t="s">
        <v>1927</v>
      </c>
      <c r="F539" s="185" t="s">
        <v>1928</v>
      </c>
      <c r="G539" s="186" t="s">
        <v>119</v>
      </c>
      <c r="H539" s="187">
        <v>1</v>
      </c>
      <c r="I539" s="188"/>
      <c r="J539" s="189">
        <f t="shared" si="70"/>
        <v>0</v>
      </c>
      <c r="K539" s="185" t="s">
        <v>120</v>
      </c>
      <c r="L539" s="37"/>
      <c r="M539" s="190" t="s">
        <v>19</v>
      </c>
      <c r="N539" s="191" t="s">
        <v>41</v>
      </c>
      <c r="O539" s="62"/>
      <c r="P539" s="165">
        <f t="shared" si="71"/>
        <v>0</v>
      </c>
      <c r="Q539" s="165">
        <v>0</v>
      </c>
      <c r="R539" s="165">
        <f t="shared" si="72"/>
        <v>0</v>
      </c>
      <c r="S539" s="165">
        <v>0</v>
      </c>
      <c r="T539" s="166">
        <f t="shared" si="73"/>
        <v>0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67" t="s">
        <v>77</v>
      </c>
      <c r="AT539" s="167" t="s">
        <v>1120</v>
      </c>
      <c r="AU539" s="167" t="s">
        <v>77</v>
      </c>
      <c r="AY539" s="15" t="s">
        <v>121</v>
      </c>
      <c r="BE539" s="168">
        <f t="shared" si="74"/>
        <v>0</v>
      </c>
      <c r="BF539" s="168">
        <f t="shared" si="75"/>
        <v>0</v>
      </c>
      <c r="BG539" s="168">
        <f t="shared" si="76"/>
        <v>0</v>
      </c>
      <c r="BH539" s="168">
        <f t="shared" si="77"/>
        <v>0</v>
      </c>
      <c r="BI539" s="168">
        <f t="shared" si="78"/>
        <v>0</v>
      </c>
      <c r="BJ539" s="15" t="s">
        <v>77</v>
      </c>
      <c r="BK539" s="168">
        <f t="shared" si="79"/>
        <v>0</v>
      </c>
      <c r="BL539" s="15" t="s">
        <v>77</v>
      </c>
      <c r="BM539" s="167" t="s">
        <v>1929</v>
      </c>
    </row>
    <row r="540" spans="1:65" s="2" customFormat="1" ht="24.2" customHeight="1">
      <c r="A540" s="32"/>
      <c r="B540" s="33"/>
      <c r="C540" s="183" t="s">
        <v>1930</v>
      </c>
      <c r="D540" s="183" t="s">
        <v>1120</v>
      </c>
      <c r="E540" s="184" t="s">
        <v>1931</v>
      </c>
      <c r="F540" s="185" t="s">
        <v>1932</v>
      </c>
      <c r="G540" s="186" t="s">
        <v>119</v>
      </c>
      <c r="H540" s="187">
        <v>1</v>
      </c>
      <c r="I540" s="188"/>
      <c r="J540" s="189">
        <f t="shared" si="70"/>
        <v>0</v>
      </c>
      <c r="K540" s="185" t="s">
        <v>120</v>
      </c>
      <c r="L540" s="37"/>
      <c r="M540" s="190" t="s">
        <v>19</v>
      </c>
      <c r="N540" s="191" t="s">
        <v>41</v>
      </c>
      <c r="O540" s="62"/>
      <c r="P540" s="165">
        <f t="shared" si="71"/>
        <v>0</v>
      </c>
      <c r="Q540" s="165">
        <v>0</v>
      </c>
      <c r="R540" s="165">
        <f t="shared" si="72"/>
        <v>0</v>
      </c>
      <c r="S540" s="165">
        <v>0</v>
      </c>
      <c r="T540" s="166">
        <f t="shared" si="73"/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67" t="s">
        <v>77</v>
      </c>
      <c r="AT540" s="167" t="s">
        <v>1120</v>
      </c>
      <c r="AU540" s="167" t="s">
        <v>77</v>
      </c>
      <c r="AY540" s="15" t="s">
        <v>121</v>
      </c>
      <c r="BE540" s="168">
        <f t="shared" si="74"/>
        <v>0</v>
      </c>
      <c r="BF540" s="168">
        <f t="shared" si="75"/>
        <v>0</v>
      </c>
      <c r="BG540" s="168">
        <f t="shared" si="76"/>
        <v>0</v>
      </c>
      <c r="BH540" s="168">
        <f t="shared" si="77"/>
        <v>0</v>
      </c>
      <c r="BI540" s="168">
        <f t="shared" si="78"/>
        <v>0</v>
      </c>
      <c r="BJ540" s="15" t="s">
        <v>77</v>
      </c>
      <c r="BK540" s="168">
        <f t="shared" si="79"/>
        <v>0</v>
      </c>
      <c r="BL540" s="15" t="s">
        <v>77</v>
      </c>
      <c r="BM540" s="167" t="s">
        <v>1933</v>
      </c>
    </row>
    <row r="541" spans="1:65" s="2" customFormat="1" ht="24.2" customHeight="1">
      <c r="A541" s="32"/>
      <c r="B541" s="33"/>
      <c r="C541" s="183" t="s">
        <v>1934</v>
      </c>
      <c r="D541" s="183" t="s">
        <v>1120</v>
      </c>
      <c r="E541" s="184" t="s">
        <v>1935</v>
      </c>
      <c r="F541" s="185" t="s">
        <v>1936</v>
      </c>
      <c r="G541" s="186" t="s">
        <v>119</v>
      </c>
      <c r="H541" s="187">
        <v>1</v>
      </c>
      <c r="I541" s="188"/>
      <c r="J541" s="189">
        <f t="shared" si="70"/>
        <v>0</v>
      </c>
      <c r="K541" s="185" t="s">
        <v>120</v>
      </c>
      <c r="L541" s="37"/>
      <c r="M541" s="190" t="s">
        <v>19</v>
      </c>
      <c r="N541" s="191" t="s">
        <v>41</v>
      </c>
      <c r="O541" s="62"/>
      <c r="P541" s="165">
        <f t="shared" si="71"/>
        <v>0</v>
      </c>
      <c r="Q541" s="165">
        <v>0</v>
      </c>
      <c r="R541" s="165">
        <f t="shared" si="72"/>
        <v>0</v>
      </c>
      <c r="S541" s="165">
        <v>0</v>
      </c>
      <c r="T541" s="166">
        <f t="shared" si="73"/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67" t="s">
        <v>77</v>
      </c>
      <c r="AT541" s="167" t="s">
        <v>1120</v>
      </c>
      <c r="AU541" s="167" t="s">
        <v>77</v>
      </c>
      <c r="AY541" s="15" t="s">
        <v>121</v>
      </c>
      <c r="BE541" s="168">
        <f t="shared" si="74"/>
        <v>0</v>
      </c>
      <c r="BF541" s="168">
        <f t="shared" si="75"/>
        <v>0</v>
      </c>
      <c r="BG541" s="168">
        <f t="shared" si="76"/>
        <v>0</v>
      </c>
      <c r="BH541" s="168">
        <f t="shared" si="77"/>
        <v>0</v>
      </c>
      <c r="BI541" s="168">
        <f t="shared" si="78"/>
        <v>0</v>
      </c>
      <c r="BJ541" s="15" t="s">
        <v>77</v>
      </c>
      <c r="BK541" s="168">
        <f t="shared" si="79"/>
        <v>0</v>
      </c>
      <c r="BL541" s="15" t="s">
        <v>77</v>
      </c>
      <c r="BM541" s="167" t="s">
        <v>1937</v>
      </c>
    </row>
    <row r="542" spans="1:65" s="2" customFormat="1" ht="24.2" customHeight="1">
      <c r="A542" s="32"/>
      <c r="B542" s="33"/>
      <c r="C542" s="183" t="s">
        <v>1938</v>
      </c>
      <c r="D542" s="183" t="s">
        <v>1120</v>
      </c>
      <c r="E542" s="184" t="s">
        <v>1939</v>
      </c>
      <c r="F542" s="185" t="s">
        <v>1940</v>
      </c>
      <c r="G542" s="186" t="s">
        <v>119</v>
      </c>
      <c r="H542" s="187">
        <v>1</v>
      </c>
      <c r="I542" s="188"/>
      <c r="J542" s="189">
        <f t="shared" si="70"/>
        <v>0</v>
      </c>
      <c r="K542" s="185" t="s">
        <v>120</v>
      </c>
      <c r="L542" s="37"/>
      <c r="M542" s="190" t="s">
        <v>19</v>
      </c>
      <c r="N542" s="191" t="s">
        <v>41</v>
      </c>
      <c r="O542" s="62"/>
      <c r="P542" s="165">
        <f t="shared" si="71"/>
        <v>0</v>
      </c>
      <c r="Q542" s="165">
        <v>0</v>
      </c>
      <c r="R542" s="165">
        <f t="shared" si="72"/>
        <v>0</v>
      </c>
      <c r="S542" s="165">
        <v>0</v>
      </c>
      <c r="T542" s="166">
        <f t="shared" si="73"/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67" t="s">
        <v>77</v>
      </c>
      <c r="AT542" s="167" t="s">
        <v>1120</v>
      </c>
      <c r="AU542" s="167" t="s">
        <v>77</v>
      </c>
      <c r="AY542" s="15" t="s">
        <v>121</v>
      </c>
      <c r="BE542" s="168">
        <f t="shared" si="74"/>
        <v>0</v>
      </c>
      <c r="BF542" s="168">
        <f t="shared" si="75"/>
        <v>0</v>
      </c>
      <c r="BG542" s="168">
        <f t="shared" si="76"/>
        <v>0</v>
      </c>
      <c r="BH542" s="168">
        <f t="shared" si="77"/>
        <v>0</v>
      </c>
      <c r="BI542" s="168">
        <f t="shared" si="78"/>
        <v>0</v>
      </c>
      <c r="BJ542" s="15" t="s">
        <v>77</v>
      </c>
      <c r="BK542" s="168">
        <f t="shared" si="79"/>
        <v>0</v>
      </c>
      <c r="BL542" s="15" t="s">
        <v>77</v>
      </c>
      <c r="BM542" s="167" t="s">
        <v>1941</v>
      </c>
    </row>
    <row r="543" spans="1:65" s="2" customFormat="1" ht="24.2" customHeight="1">
      <c r="A543" s="32"/>
      <c r="B543" s="33"/>
      <c r="C543" s="183" t="s">
        <v>1942</v>
      </c>
      <c r="D543" s="183" t="s">
        <v>1120</v>
      </c>
      <c r="E543" s="184" t="s">
        <v>1943</v>
      </c>
      <c r="F543" s="185" t="s">
        <v>1944</v>
      </c>
      <c r="G543" s="186" t="s">
        <v>119</v>
      </c>
      <c r="H543" s="187">
        <v>1</v>
      </c>
      <c r="I543" s="188"/>
      <c r="J543" s="189">
        <f t="shared" si="70"/>
        <v>0</v>
      </c>
      <c r="K543" s="185" t="s">
        <v>120</v>
      </c>
      <c r="L543" s="37"/>
      <c r="M543" s="190" t="s">
        <v>19</v>
      </c>
      <c r="N543" s="191" t="s">
        <v>41</v>
      </c>
      <c r="O543" s="62"/>
      <c r="P543" s="165">
        <f t="shared" si="71"/>
        <v>0</v>
      </c>
      <c r="Q543" s="165">
        <v>0</v>
      </c>
      <c r="R543" s="165">
        <f t="shared" si="72"/>
        <v>0</v>
      </c>
      <c r="S543" s="165">
        <v>0</v>
      </c>
      <c r="T543" s="166">
        <f t="shared" si="73"/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67" t="s">
        <v>77</v>
      </c>
      <c r="AT543" s="167" t="s">
        <v>1120</v>
      </c>
      <c r="AU543" s="167" t="s">
        <v>77</v>
      </c>
      <c r="AY543" s="15" t="s">
        <v>121</v>
      </c>
      <c r="BE543" s="168">
        <f t="shared" si="74"/>
        <v>0</v>
      </c>
      <c r="BF543" s="168">
        <f t="shared" si="75"/>
        <v>0</v>
      </c>
      <c r="BG543" s="168">
        <f t="shared" si="76"/>
        <v>0</v>
      </c>
      <c r="BH543" s="168">
        <f t="shared" si="77"/>
        <v>0</v>
      </c>
      <c r="BI543" s="168">
        <f t="shared" si="78"/>
        <v>0</v>
      </c>
      <c r="BJ543" s="15" t="s">
        <v>77</v>
      </c>
      <c r="BK543" s="168">
        <f t="shared" si="79"/>
        <v>0</v>
      </c>
      <c r="BL543" s="15" t="s">
        <v>77</v>
      </c>
      <c r="BM543" s="167" t="s">
        <v>1945</v>
      </c>
    </row>
    <row r="544" spans="1:65" s="2" customFormat="1" ht="16.5" customHeight="1">
      <c r="A544" s="32"/>
      <c r="B544" s="33"/>
      <c r="C544" s="183" t="s">
        <v>1946</v>
      </c>
      <c r="D544" s="183" t="s">
        <v>1120</v>
      </c>
      <c r="E544" s="184" t="s">
        <v>1947</v>
      </c>
      <c r="F544" s="185" t="s">
        <v>1948</v>
      </c>
      <c r="G544" s="186" t="s">
        <v>1333</v>
      </c>
      <c r="H544" s="187">
        <v>1</v>
      </c>
      <c r="I544" s="188"/>
      <c r="J544" s="189">
        <f t="shared" si="70"/>
        <v>0</v>
      </c>
      <c r="K544" s="185" t="s">
        <v>120</v>
      </c>
      <c r="L544" s="37"/>
      <c r="M544" s="190" t="s">
        <v>19</v>
      </c>
      <c r="N544" s="191" t="s">
        <v>41</v>
      </c>
      <c r="O544" s="62"/>
      <c r="P544" s="165">
        <f t="shared" si="71"/>
        <v>0</v>
      </c>
      <c r="Q544" s="165">
        <v>0</v>
      </c>
      <c r="R544" s="165">
        <f t="shared" si="72"/>
        <v>0</v>
      </c>
      <c r="S544" s="165">
        <v>0</v>
      </c>
      <c r="T544" s="166">
        <f t="shared" si="73"/>
        <v>0</v>
      </c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67" t="s">
        <v>77</v>
      </c>
      <c r="AT544" s="167" t="s">
        <v>1120</v>
      </c>
      <c r="AU544" s="167" t="s">
        <v>77</v>
      </c>
      <c r="AY544" s="15" t="s">
        <v>121</v>
      </c>
      <c r="BE544" s="168">
        <f t="shared" si="74"/>
        <v>0</v>
      </c>
      <c r="BF544" s="168">
        <f t="shared" si="75"/>
        <v>0</v>
      </c>
      <c r="BG544" s="168">
        <f t="shared" si="76"/>
        <v>0</v>
      </c>
      <c r="BH544" s="168">
        <f t="shared" si="77"/>
        <v>0</v>
      </c>
      <c r="BI544" s="168">
        <f t="shared" si="78"/>
        <v>0</v>
      </c>
      <c r="BJ544" s="15" t="s">
        <v>77</v>
      </c>
      <c r="BK544" s="168">
        <f t="shared" si="79"/>
        <v>0</v>
      </c>
      <c r="BL544" s="15" t="s">
        <v>77</v>
      </c>
      <c r="BM544" s="167" t="s">
        <v>1949</v>
      </c>
    </row>
    <row r="545" spans="1:65" s="2" customFormat="1" ht="16.5" customHeight="1">
      <c r="A545" s="32"/>
      <c r="B545" s="33"/>
      <c r="C545" s="183" t="s">
        <v>1950</v>
      </c>
      <c r="D545" s="183" t="s">
        <v>1120</v>
      </c>
      <c r="E545" s="184" t="s">
        <v>1951</v>
      </c>
      <c r="F545" s="185" t="s">
        <v>1952</v>
      </c>
      <c r="G545" s="186" t="s">
        <v>1333</v>
      </c>
      <c r="H545" s="187">
        <v>1</v>
      </c>
      <c r="I545" s="188"/>
      <c r="J545" s="189">
        <f t="shared" si="70"/>
        <v>0</v>
      </c>
      <c r="K545" s="185" t="s">
        <v>120</v>
      </c>
      <c r="L545" s="37"/>
      <c r="M545" s="190" t="s">
        <v>19</v>
      </c>
      <c r="N545" s="191" t="s">
        <v>41</v>
      </c>
      <c r="O545" s="62"/>
      <c r="P545" s="165">
        <f t="shared" si="71"/>
        <v>0</v>
      </c>
      <c r="Q545" s="165">
        <v>0</v>
      </c>
      <c r="R545" s="165">
        <f t="shared" si="72"/>
        <v>0</v>
      </c>
      <c r="S545" s="165">
        <v>0</v>
      </c>
      <c r="T545" s="166">
        <f t="shared" si="73"/>
        <v>0</v>
      </c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R545" s="167" t="s">
        <v>77</v>
      </c>
      <c r="AT545" s="167" t="s">
        <v>1120</v>
      </c>
      <c r="AU545" s="167" t="s">
        <v>77</v>
      </c>
      <c r="AY545" s="15" t="s">
        <v>121</v>
      </c>
      <c r="BE545" s="168">
        <f t="shared" si="74"/>
        <v>0</v>
      </c>
      <c r="BF545" s="168">
        <f t="shared" si="75"/>
        <v>0</v>
      </c>
      <c r="BG545" s="168">
        <f t="shared" si="76"/>
        <v>0</v>
      </c>
      <c r="BH545" s="168">
        <f t="shared" si="77"/>
        <v>0</v>
      </c>
      <c r="BI545" s="168">
        <f t="shared" si="78"/>
        <v>0</v>
      </c>
      <c r="BJ545" s="15" t="s">
        <v>77</v>
      </c>
      <c r="BK545" s="168">
        <f t="shared" si="79"/>
        <v>0</v>
      </c>
      <c r="BL545" s="15" t="s">
        <v>77</v>
      </c>
      <c r="BM545" s="167" t="s">
        <v>1953</v>
      </c>
    </row>
    <row r="546" spans="1:65" s="2" customFormat="1" ht="16.5" customHeight="1">
      <c r="A546" s="32"/>
      <c r="B546" s="33"/>
      <c r="C546" s="183" t="s">
        <v>1954</v>
      </c>
      <c r="D546" s="183" t="s">
        <v>1120</v>
      </c>
      <c r="E546" s="184" t="s">
        <v>1955</v>
      </c>
      <c r="F546" s="185" t="s">
        <v>1956</v>
      </c>
      <c r="G546" s="186" t="s">
        <v>1333</v>
      </c>
      <c r="H546" s="187">
        <v>1</v>
      </c>
      <c r="I546" s="188"/>
      <c r="J546" s="189">
        <f t="shared" si="70"/>
        <v>0</v>
      </c>
      <c r="K546" s="185" t="s">
        <v>120</v>
      </c>
      <c r="L546" s="37"/>
      <c r="M546" s="190" t="s">
        <v>19</v>
      </c>
      <c r="N546" s="191" t="s">
        <v>41</v>
      </c>
      <c r="O546" s="62"/>
      <c r="P546" s="165">
        <f t="shared" si="71"/>
        <v>0</v>
      </c>
      <c r="Q546" s="165">
        <v>0</v>
      </c>
      <c r="R546" s="165">
        <f t="shared" si="72"/>
        <v>0</v>
      </c>
      <c r="S546" s="165">
        <v>0</v>
      </c>
      <c r="T546" s="166">
        <f t="shared" si="73"/>
        <v>0</v>
      </c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167" t="s">
        <v>77</v>
      </c>
      <c r="AT546" s="167" t="s">
        <v>1120</v>
      </c>
      <c r="AU546" s="167" t="s">
        <v>77</v>
      </c>
      <c r="AY546" s="15" t="s">
        <v>121</v>
      </c>
      <c r="BE546" s="168">
        <f t="shared" si="74"/>
        <v>0</v>
      </c>
      <c r="BF546" s="168">
        <f t="shared" si="75"/>
        <v>0</v>
      </c>
      <c r="BG546" s="168">
        <f t="shared" si="76"/>
        <v>0</v>
      </c>
      <c r="BH546" s="168">
        <f t="shared" si="77"/>
        <v>0</v>
      </c>
      <c r="BI546" s="168">
        <f t="shared" si="78"/>
        <v>0</v>
      </c>
      <c r="BJ546" s="15" t="s">
        <v>77</v>
      </c>
      <c r="BK546" s="168">
        <f t="shared" si="79"/>
        <v>0</v>
      </c>
      <c r="BL546" s="15" t="s">
        <v>77</v>
      </c>
      <c r="BM546" s="167" t="s">
        <v>1957</v>
      </c>
    </row>
    <row r="547" spans="1:65" s="2" customFormat="1" ht="16.5" customHeight="1">
      <c r="A547" s="32"/>
      <c r="B547" s="33"/>
      <c r="C547" s="183" t="s">
        <v>1958</v>
      </c>
      <c r="D547" s="183" t="s">
        <v>1120</v>
      </c>
      <c r="E547" s="184" t="s">
        <v>1959</v>
      </c>
      <c r="F547" s="185" t="s">
        <v>1960</v>
      </c>
      <c r="G547" s="186" t="s">
        <v>1333</v>
      </c>
      <c r="H547" s="187">
        <v>1</v>
      </c>
      <c r="I547" s="188"/>
      <c r="J547" s="189">
        <f t="shared" si="70"/>
        <v>0</v>
      </c>
      <c r="K547" s="185" t="s">
        <v>120</v>
      </c>
      <c r="L547" s="37"/>
      <c r="M547" s="190" t="s">
        <v>19</v>
      </c>
      <c r="N547" s="191" t="s">
        <v>41</v>
      </c>
      <c r="O547" s="62"/>
      <c r="P547" s="165">
        <f t="shared" si="71"/>
        <v>0</v>
      </c>
      <c r="Q547" s="165">
        <v>0</v>
      </c>
      <c r="R547" s="165">
        <f t="shared" si="72"/>
        <v>0</v>
      </c>
      <c r="S547" s="165">
        <v>0</v>
      </c>
      <c r="T547" s="166">
        <f t="shared" si="73"/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67" t="s">
        <v>77</v>
      </c>
      <c r="AT547" s="167" t="s">
        <v>1120</v>
      </c>
      <c r="AU547" s="167" t="s">
        <v>77</v>
      </c>
      <c r="AY547" s="15" t="s">
        <v>121</v>
      </c>
      <c r="BE547" s="168">
        <f t="shared" si="74"/>
        <v>0</v>
      </c>
      <c r="BF547" s="168">
        <f t="shared" si="75"/>
        <v>0</v>
      </c>
      <c r="BG547" s="168">
        <f t="shared" si="76"/>
        <v>0</v>
      </c>
      <c r="BH547" s="168">
        <f t="shared" si="77"/>
        <v>0</v>
      </c>
      <c r="BI547" s="168">
        <f t="shared" si="78"/>
        <v>0</v>
      </c>
      <c r="BJ547" s="15" t="s">
        <v>77</v>
      </c>
      <c r="BK547" s="168">
        <f t="shared" si="79"/>
        <v>0</v>
      </c>
      <c r="BL547" s="15" t="s">
        <v>77</v>
      </c>
      <c r="BM547" s="167" t="s">
        <v>1961</v>
      </c>
    </row>
    <row r="548" spans="1:65" s="2" customFormat="1" ht="16.5" customHeight="1">
      <c r="A548" s="32"/>
      <c r="B548" s="33"/>
      <c r="C548" s="183" t="s">
        <v>1962</v>
      </c>
      <c r="D548" s="183" t="s">
        <v>1120</v>
      </c>
      <c r="E548" s="184" t="s">
        <v>1963</v>
      </c>
      <c r="F548" s="185" t="s">
        <v>1964</v>
      </c>
      <c r="G548" s="186" t="s">
        <v>1333</v>
      </c>
      <c r="H548" s="187">
        <v>1</v>
      </c>
      <c r="I548" s="188"/>
      <c r="J548" s="189">
        <f t="shared" si="70"/>
        <v>0</v>
      </c>
      <c r="K548" s="185" t="s">
        <v>120</v>
      </c>
      <c r="L548" s="37"/>
      <c r="M548" s="190" t="s">
        <v>19</v>
      </c>
      <c r="N548" s="191" t="s">
        <v>41</v>
      </c>
      <c r="O548" s="62"/>
      <c r="P548" s="165">
        <f t="shared" si="71"/>
        <v>0</v>
      </c>
      <c r="Q548" s="165">
        <v>0</v>
      </c>
      <c r="R548" s="165">
        <f t="shared" si="72"/>
        <v>0</v>
      </c>
      <c r="S548" s="165">
        <v>0</v>
      </c>
      <c r="T548" s="166">
        <f t="shared" si="73"/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67" t="s">
        <v>77</v>
      </c>
      <c r="AT548" s="167" t="s">
        <v>1120</v>
      </c>
      <c r="AU548" s="167" t="s">
        <v>77</v>
      </c>
      <c r="AY548" s="15" t="s">
        <v>121</v>
      </c>
      <c r="BE548" s="168">
        <f t="shared" si="74"/>
        <v>0</v>
      </c>
      <c r="BF548" s="168">
        <f t="shared" si="75"/>
        <v>0</v>
      </c>
      <c r="BG548" s="168">
        <f t="shared" si="76"/>
        <v>0</v>
      </c>
      <c r="BH548" s="168">
        <f t="shared" si="77"/>
        <v>0</v>
      </c>
      <c r="BI548" s="168">
        <f t="shared" si="78"/>
        <v>0</v>
      </c>
      <c r="BJ548" s="15" t="s">
        <v>77</v>
      </c>
      <c r="BK548" s="168">
        <f t="shared" si="79"/>
        <v>0</v>
      </c>
      <c r="BL548" s="15" t="s">
        <v>77</v>
      </c>
      <c r="BM548" s="167" t="s">
        <v>1965</v>
      </c>
    </row>
    <row r="549" spans="1:65" s="2" customFormat="1" ht="16.5" customHeight="1">
      <c r="A549" s="32"/>
      <c r="B549" s="33"/>
      <c r="C549" s="183" t="s">
        <v>1966</v>
      </c>
      <c r="D549" s="183" t="s">
        <v>1120</v>
      </c>
      <c r="E549" s="184" t="s">
        <v>1967</v>
      </c>
      <c r="F549" s="185" t="s">
        <v>1968</v>
      </c>
      <c r="G549" s="186" t="s">
        <v>1333</v>
      </c>
      <c r="H549" s="187">
        <v>1</v>
      </c>
      <c r="I549" s="188"/>
      <c r="J549" s="189">
        <f t="shared" si="70"/>
        <v>0</v>
      </c>
      <c r="K549" s="185" t="s">
        <v>120</v>
      </c>
      <c r="L549" s="37"/>
      <c r="M549" s="190" t="s">
        <v>19</v>
      </c>
      <c r="N549" s="191" t="s">
        <v>41</v>
      </c>
      <c r="O549" s="62"/>
      <c r="P549" s="165">
        <f t="shared" si="71"/>
        <v>0</v>
      </c>
      <c r="Q549" s="165">
        <v>0</v>
      </c>
      <c r="R549" s="165">
        <f t="shared" si="72"/>
        <v>0</v>
      </c>
      <c r="S549" s="165">
        <v>0</v>
      </c>
      <c r="T549" s="166">
        <f t="shared" si="73"/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67" t="s">
        <v>77</v>
      </c>
      <c r="AT549" s="167" t="s">
        <v>1120</v>
      </c>
      <c r="AU549" s="167" t="s">
        <v>77</v>
      </c>
      <c r="AY549" s="15" t="s">
        <v>121</v>
      </c>
      <c r="BE549" s="168">
        <f t="shared" si="74"/>
        <v>0</v>
      </c>
      <c r="BF549" s="168">
        <f t="shared" si="75"/>
        <v>0</v>
      </c>
      <c r="BG549" s="168">
        <f t="shared" si="76"/>
        <v>0</v>
      </c>
      <c r="BH549" s="168">
        <f t="shared" si="77"/>
        <v>0</v>
      </c>
      <c r="BI549" s="168">
        <f t="shared" si="78"/>
        <v>0</v>
      </c>
      <c r="BJ549" s="15" t="s">
        <v>77</v>
      </c>
      <c r="BK549" s="168">
        <f t="shared" si="79"/>
        <v>0</v>
      </c>
      <c r="BL549" s="15" t="s">
        <v>77</v>
      </c>
      <c r="BM549" s="167" t="s">
        <v>1969</v>
      </c>
    </row>
    <row r="550" spans="1:65" s="2" customFormat="1" ht="16.5" customHeight="1">
      <c r="A550" s="32"/>
      <c r="B550" s="33"/>
      <c r="C550" s="183" t="s">
        <v>1970</v>
      </c>
      <c r="D550" s="183" t="s">
        <v>1120</v>
      </c>
      <c r="E550" s="184" t="s">
        <v>1971</v>
      </c>
      <c r="F550" s="185" t="s">
        <v>1972</v>
      </c>
      <c r="G550" s="186" t="s">
        <v>119</v>
      </c>
      <c r="H550" s="187">
        <v>1</v>
      </c>
      <c r="I550" s="188"/>
      <c r="J550" s="189">
        <f t="shared" si="70"/>
        <v>0</v>
      </c>
      <c r="K550" s="185" t="s">
        <v>120</v>
      </c>
      <c r="L550" s="37"/>
      <c r="M550" s="190" t="s">
        <v>19</v>
      </c>
      <c r="N550" s="191" t="s">
        <v>41</v>
      </c>
      <c r="O550" s="62"/>
      <c r="P550" s="165">
        <f t="shared" si="71"/>
        <v>0</v>
      </c>
      <c r="Q550" s="165">
        <v>0</v>
      </c>
      <c r="R550" s="165">
        <f t="shared" si="72"/>
        <v>0</v>
      </c>
      <c r="S550" s="165">
        <v>0</v>
      </c>
      <c r="T550" s="166">
        <f t="shared" si="73"/>
        <v>0</v>
      </c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67" t="s">
        <v>77</v>
      </c>
      <c r="AT550" s="167" t="s">
        <v>1120</v>
      </c>
      <c r="AU550" s="167" t="s">
        <v>77</v>
      </c>
      <c r="AY550" s="15" t="s">
        <v>121</v>
      </c>
      <c r="BE550" s="168">
        <f t="shared" si="74"/>
        <v>0</v>
      </c>
      <c r="BF550" s="168">
        <f t="shared" si="75"/>
        <v>0</v>
      </c>
      <c r="BG550" s="168">
        <f t="shared" si="76"/>
        <v>0</v>
      </c>
      <c r="BH550" s="168">
        <f t="shared" si="77"/>
        <v>0</v>
      </c>
      <c r="BI550" s="168">
        <f t="shared" si="78"/>
        <v>0</v>
      </c>
      <c r="BJ550" s="15" t="s">
        <v>77</v>
      </c>
      <c r="BK550" s="168">
        <f t="shared" si="79"/>
        <v>0</v>
      </c>
      <c r="BL550" s="15" t="s">
        <v>77</v>
      </c>
      <c r="BM550" s="167" t="s">
        <v>1973</v>
      </c>
    </row>
    <row r="551" spans="1:65" s="2" customFormat="1" ht="16.5" customHeight="1">
      <c r="A551" s="32"/>
      <c r="B551" s="33"/>
      <c r="C551" s="183" t="s">
        <v>1974</v>
      </c>
      <c r="D551" s="183" t="s">
        <v>1120</v>
      </c>
      <c r="E551" s="184" t="s">
        <v>1975</v>
      </c>
      <c r="F551" s="185" t="s">
        <v>1976</v>
      </c>
      <c r="G551" s="186" t="s">
        <v>119</v>
      </c>
      <c r="H551" s="187">
        <v>1</v>
      </c>
      <c r="I551" s="188"/>
      <c r="J551" s="189">
        <f t="shared" si="70"/>
        <v>0</v>
      </c>
      <c r="K551" s="185" t="s">
        <v>120</v>
      </c>
      <c r="L551" s="37"/>
      <c r="M551" s="190" t="s">
        <v>19</v>
      </c>
      <c r="N551" s="191" t="s">
        <v>41</v>
      </c>
      <c r="O551" s="62"/>
      <c r="P551" s="165">
        <f t="shared" si="71"/>
        <v>0</v>
      </c>
      <c r="Q551" s="165">
        <v>0</v>
      </c>
      <c r="R551" s="165">
        <f t="shared" si="72"/>
        <v>0</v>
      </c>
      <c r="S551" s="165">
        <v>0</v>
      </c>
      <c r="T551" s="166">
        <f t="shared" si="73"/>
        <v>0</v>
      </c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R551" s="167" t="s">
        <v>77</v>
      </c>
      <c r="AT551" s="167" t="s">
        <v>1120</v>
      </c>
      <c r="AU551" s="167" t="s">
        <v>77</v>
      </c>
      <c r="AY551" s="15" t="s">
        <v>121</v>
      </c>
      <c r="BE551" s="168">
        <f t="shared" si="74"/>
        <v>0</v>
      </c>
      <c r="BF551" s="168">
        <f t="shared" si="75"/>
        <v>0</v>
      </c>
      <c r="BG551" s="168">
        <f t="shared" si="76"/>
        <v>0</v>
      </c>
      <c r="BH551" s="168">
        <f t="shared" si="77"/>
        <v>0</v>
      </c>
      <c r="BI551" s="168">
        <f t="shared" si="78"/>
        <v>0</v>
      </c>
      <c r="BJ551" s="15" t="s">
        <v>77</v>
      </c>
      <c r="BK551" s="168">
        <f t="shared" si="79"/>
        <v>0</v>
      </c>
      <c r="BL551" s="15" t="s">
        <v>77</v>
      </c>
      <c r="BM551" s="167" t="s">
        <v>1977</v>
      </c>
    </row>
    <row r="552" spans="1:65" s="2" customFormat="1" ht="16.5" customHeight="1">
      <c r="A552" s="32"/>
      <c r="B552" s="33"/>
      <c r="C552" s="183" t="s">
        <v>1978</v>
      </c>
      <c r="D552" s="183" t="s">
        <v>1120</v>
      </c>
      <c r="E552" s="184" t="s">
        <v>1979</v>
      </c>
      <c r="F552" s="185" t="s">
        <v>1980</v>
      </c>
      <c r="G552" s="186" t="s">
        <v>119</v>
      </c>
      <c r="H552" s="187">
        <v>1</v>
      </c>
      <c r="I552" s="188"/>
      <c r="J552" s="189">
        <f t="shared" si="70"/>
        <v>0</v>
      </c>
      <c r="K552" s="185" t="s">
        <v>120</v>
      </c>
      <c r="L552" s="37"/>
      <c r="M552" s="190" t="s">
        <v>19</v>
      </c>
      <c r="N552" s="191" t="s">
        <v>41</v>
      </c>
      <c r="O552" s="62"/>
      <c r="P552" s="165">
        <f t="shared" si="71"/>
        <v>0</v>
      </c>
      <c r="Q552" s="165">
        <v>0</v>
      </c>
      <c r="R552" s="165">
        <f t="shared" si="72"/>
        <v>0</v>
      </c>
      <c r="S552" s="165">
        <v>0</v>
      </c>
      <c r="T552" s="166">
        <f t="shared" si="73"/>
        <v>0</v>
      </c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R552" s="167" t="s">
        <v>77</v>
      </c>
      <c r="AT552" s="167" t="s">
        <v>1120</v>
      </c>
      <c r="AU552" s="167" t="s">
        <v>77</v>
      </c>
      <c r="AY552" s="15" t="s">
        <v>121</v>
      </c>
      <c r="BE552" s="168">
        <f t="shared" si="74"/>
        <v>0</v>
      </c>
      <c r="BF552" s="168">
        <f t="shared" si="75"/>
        <v>0</v>
      </c>
      <c r="BG552" s="168">
        <f t="shared" si="76"/>
        <v>0</v>
      </c>
      <c r="BH552" s="168">
        <f t="shared" si="77"/>
        <v>0</v>
      </c>
      <c r="BI552" s="168">
        <f t="shared" si="78"/>
        <v>0</v>
      </c>
      <c r="BJ552" s="15" t="s">
        <v>77</v>
      </c>
      <c r="BK552" s="168">
        <f t="shared" si="79"/>
        <v>0</v>
      </c>
      <c r="BL552" s="15" t="s">
        <v>77</v>
      </c>
      <c r="BM552" s="167" t="s">
        <v>1981</v>
      </c>
    </row>
    <row r="553" spans="1:65" s="2" customFormat="1" ht="16.5" customHeight="1">
      <c r="A553" s="32"/>
      <c r="B553" s="33"/>
      <c r="C553" s="183" t="s">
        <v>1982</v>
      </c>
      <c r="D553" s="183" t="s">
        <v>1120</v>
      </c>
      <c r="E553" s="184" t="s">
        <v>1983</v>
      </c>
      <c r="F553" s="185" t="s">
        <v>1984</v>
      </c>
      <c r="G553" s="186" t="s">
        <v>119</v>
      </c>
      <c r="H553" s="187">
        <v>1</v>
      </c>
      <c r="I553" s="188"/>
      <c r="J553" s="189">
        <f t="shared" si="70"/>
        <v>0</v>
      </c>
      <c r="K553" s="185" t="s">
        <v>120</v>
      </c>
      <c r="L553" s="37"/>
      <c r="M553" s="190" t="s">
        <v>19</v>
      </c>
      <c r="N553" s="191" t="s">
        <v>41</v>
      </c>
      <c r="O553" s="62"/>
      <c r="P553" s="165">
        <f t="shared" si="71"/>
        <v>0</v>
      </c>
      <c r="Q553" s="165">
        <v>0</v>
      </c>
      <c r="R553" s="165">
        <f t="shared" si="72"/>
        <v>0</v>
      </c>
      <c r="S553" s="165">
        <v>0</v>
      </c>
      <c r="T553" s="166">
        <f t="shared" si="73"/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67" t="s">
        <v>77</v>
      </c>
      <c r="AT553" s="167" t="s">
        <v>1120</v>
      </c>
      <c r="AU553" s="167" t="s">
        <v>77</v>
      </c>
      <c r="AY553" s="15" t="s">
        <v>121</v>
      </c>
      <c r="BE553" s="168">
        <f t="shared" si="74"/>
        <v>0</v>
      </c>
      <c r="BF553" s="168">
        <f t="shared" si="75"/>
        <v>0</v>
      </c>
      <c r="BG553" s="168">
        <f t="shared" si="76"/>
        <v>0</v>
      </c>
      <c r="BH553" s="168">
        <f t="shared" si="77"/>
        <v>0</v>
      </c>
      <c r="BI553" s="168">
        <f t="shared" si="78"/>
        <v>0</v>
      </c>
      <c r="BJ553" s="15" t="s">
        <v>77</v>
      </c>
      <c r="BK553" s="168">
        <f t="shared" si="79"/>
        <v>0</v>
      </c>
      <c r="BL553" s="15" t="s">
        <v>77</v>
      </c>
      <c r="BM553" s="167" t="s">
        <v>1985</v>
      </c>
    </row>
    <row r="554" spans="1:65" s="2" customFormat="1" ht="16.5" customHeight="1">
      <c r="A554" s="32"/>
      <c r="B554" s="33"/>
      <c r="C554" s="183" t="s">
        <v>1986</v>
      </c>
      <c r="D554" s="183" t="s">
        <v>1120</v>
      </c>
      <c r="E554" s="184" t="s">
        <v>1987</v>
      </c>
      <c r="F554" s="185" t="s">
        <v>1988</v>
      </c>
      <c r="G554" s="186" t="s">
        <v>119</v>
      </c>
      <c r="H554" s="187">
        <v>1</v>
      </c>
      <c r="I554" s="188"/>
      <c r="J554" s="189">
        <f t="shared" si="70"/>
        <v>0</v>
      </c>
      <c r="K554" s="185" t="s">
        <v>120</v>
      </c>
      <c r="L554" s="37"/>
      <c r="M554" s="190" t="s">
        <v>19</v>
      </c>
      <c r="N554" s="191" t="s">
        <v>41</v>
      </c>
      <c r="O554" s="62"/>
      <c r="P554" s="165">
        <f t="shared" si="71"/>
        <v>0</v>
      </c>
      <c r="Q554" s="165">
        <v>0</v>
      </c>
      <c r="R554" s="165">
        <f t="shared" si="72"/>
        <v>0</v>
      </c>
      <c r="S554" s="165">
        <v>0</v>
      </c>
      <c r="T554" s="166">
        <f t="shared" si="73"/>
        <v>0</v>
      </c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R554" s="167" t="s">
        <v>77</v>
      </c>
      <c r="AT554" s="167" t="s">
        <v>1120</v>
      </c>
      <c r="AU554" s="167" t="s">
        <v>77</v>
      </c>
      <c r="AY554" s="15" t="s">
        <v>121</v>
      </c>
      <c r="BE554" s="168">
        <f t="shared" si="74"/>
        <v>0</v>
      </c>
      <c r="BF554" s="168">
        <f t="shared" si="75"/>
        <v>0</v>
      </c>
      <c r="BG554" s="168">
        <f t="shared" si="76"/>
        <v>0</v>
      </c>
      <c r="BH554" s="168">
        <f t="shared" si="77"/>
        <v>0</v>
      </c>
      <c r="BI554" s="168">
        <f t="shared" si="78"/>
        <v>0</v>
      </c>
      <c r="BJ554" s="15" t="s">
        <v>77</v>
      </c>
      <c r="BK554" s="168">
        <f t="shared" si="79"/>
        <v>0</v>
      </c>
      <c r="BL554" s="15" t="s">
        <v>77</v>
      </c>
      <c r="BM554" s="167" t="s">
        <v>1989</v>
      </c>
    </row>
    <row r="555" spans="1:65" s="2" customFormat="1" ht="16.5" customHeight="1">
      <c r="A555" s="32"/>
      <c r="B555" s="33"/>
      <c r="C555" s="183" t="s">
        <v>1990</v>
      </c>
      <c r="D555" s="183" t="s">
        <v>1120</v>
      </c>
      <c r="E555" s="184" t="s">
        <v>1991</v>
      </c>
      <c r="F555" s="185" t="s">
        <v>1992</v>
      </c>
      <c r="G555" s="186" t="s">
        <v>119</v>
      </c>
      <c r="H555" s="187">
        <v>1</v>
      </c>
      <c r="I555" s="188"/>
      <c r="J555" s="189">
        <f t="shared" si="70"/>
        <v>0</v>
      </c>
      <c r="K555" s="185" t="s">
        <v>120</v>
      </c>
      <c r="L555" s="37"/>
      <c r="M555" s="190" t="s">
        <v>19</v>
      </c>
      <c r="N555" s="191" t="s">
        <v>41</v>
      </c>
      <c r="O555" s="62"/>
      <c r="P555" s="165">
        <f t="shared" si="71"/>
        <v>0</v>
      </c>
      <c r="Q555" s="165">
        <v>0</v>
      </c>
      <c r="R555" s="165">
        <f t="shared" si="72"/>
        <v>0</v>
      </c>
      <c r="S555" s="165">
        <v>0</v>
      </c>
      <c r="T555" s="166">
        <f t="shared" si="73"/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67" t="s">
        <v>77</v>
      </c>
      <c r="AT555" s="167" t="s">
        <v>1120</v>
      </c>
      <c r="AU555" s="167" t="s">
        <v>77</v>
      </c>
      <c r="AY555" s="15" t="s">
        <v>121</v>
      </c>
      <c r="BE555" s="168">
        <f t="shared" si="74"/>
        <v>0</v>
      </c>
      <c r="BF555" s="168">
        <f t="shared" si="75"/>
        <v>0</v>
      </c>
      <c r="BG555" s="168">
        <f t="shared" si="76"/>
        <v>0</v>
      </c>
      <c r="BH555" s="168">
        <f t="shared" si="77"/>
        <v>0</v>
      </c>
      <c r="BI555" s="168">
        <f t="shared" si="78"/>
        <v>0</v>
      </c>
      <c r="BJ555" s="15" t="s">
        <v>77</v>
      </c>
      <c r="BK555" s="168">
        <f t="shared" si="79"/>
        <v>0</v>
      </c>
      <c r="BL555" s="15" t="s">
        <v>77</v>
      </c>
      <c r="BM555" s="167" t="s">
        <v>1993</v>
      </c>
    </row>
    <row r="556" spans="1:65" s="2" customFormat="1" ht="16.5" customHeight="1">
      <c r="A556" s="32"/>
      <c r="B556" s="33"/>
      <c r="C556" s="183" t="s">
        <v>1994</v>
      </c>
      <c r="D556" s="183" t="s">
        <v>1120</v>
      </c>
      <c r="E556" s="184" t="s">
        <v>1995</v>
      </c>
      <c r="F556" s="185" t="s">
        <v>1996</v>
      </c>
      <c r="G556" s="186" t="s">
        <v>119</v>
      </c>
      <c r="H556" s="187">
        <v>1</v>
      </c>
      <c r="I556" s="188"/>
      <c r="J556" s="189">
        <f t="shared" si="70"/>
        <v>0</v>
      </c>
      <c r="K556" s="185" t="s">
        <v>120</v>
      </c>
      <c r="L556" s="37"/>
      <c r="M556" s="190" t="s">
        <v>19</v>
      </c>
      <c r="N556" s="191" t="s">
        <v>41</v>
      </c>
      <c r="O556" s="62"/>
      <c r="P556" s="165">
        <f t="shared" si="71"/>
        <v>0</v>
      </c>
      <c r="Q556" s="165">
        <v>0</v>
      </c>
      <c r="R556" s="165">
        <f t="shared" si="72"/>
        <v>0</v>
      </c>
      <c r="S556" s="165">
        <v>0</v>
      </c>
      <c r="T556" s="166">
        <f t="shared" si="73"/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67" t="s">
        <v>77</v>
      </c>
      <c r="AT556" s="167" t="s">
        <v>1120</v>
      </c>
      <c r="AU556" s="167" t="s">
        <v>77</v>
      </c>
      <c r="AY556" s="15" t="s">
        <v>121</v>
      </c>
      <c r="BE556" s="168">
        <f t="shared" si="74"/>
        <v>0</v>
      </c>
      <c r="BF556" s="168">
        <f t="shared" si="75"/>
        <v>0</v>
      </c>
      <c r="BG556" s="168">
        <f t="shared" si="76"/>
        <v>0</v>
      </c>
      <c r="BH556" s="168">
        <f t="shared" si="77"/>
        <v>0</v>
      </c>
      <c r="BI556" s="168">
        <f t="shared" si="78"/>
        <v>0</v>
      </c>
      <c r="BJ556" s="15" t="s">
        <v>77</v>
      </c>
      <c r="BK556" s="168">
        <f t="shared" si="79"/>
        <v>0</v>
      </c>
      <c r="BL556" s="15" t="s">
        <v>77</v>
      </c>
      <c r="BM556" s="167" t="s">
        <v>1997</v>
      </c>
    </row>
    <row r="557" spans="1:65" s="2" customFormat="1" ht="16.5" customHeight="1">
      <c r="A557" s="32"/>
      <c r="B557" s="33"/>
      <c r="C557" s="183" t="s">
        <v>1998</v>
      </c>
      <c r="D557" s="183" t="s">
        <v>1120</v>
      </c>
      <c r="E557" s="184" t="s">
        <v>1999</v>
      </c>
      <c r="F557" s="185" t="s">
        <v>2000</v>
      </c>
      <c r="G557" s="186" t="s">
        <v>119</v>
      </c>
      <c r="H557" s="187">
        <v>1</v>
      </c>
      <c r="I557" s="188"/>
      <c r="J557" s="189">
        <f t="shared" si="70"/>
        <v>0</v>
      </c>
      <c r="K557" s="185" t="s">
        <v>120</v>
      </c>
      <c r="L557" s="37"/>
      <c r="M557" s="190" t="s">
        <v>19</v>
      </c>
      <c r="N557" s="191" t="s">
        <v>41</v>
      </c>
      <c r="O557" s="62"/>
      <c r="P557" s="165">
        <f t="shared" si="71"/>
        <v>0</v>
      </c>
      <c r="Q557" s="165">
        <v>0</v>
      </c>
      <c r="R557" s="165">
        <f t="shared" si="72"/>
        <v>0</v>
      </c>
      <c r="S557" s="165">
        <v>0</v>
      </c>
      <c r="T557" s="166">
        <f t="shared" si="73"/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67" t="s">
        <v>77</v>
      </c>
      <c r="AT557" s="167" t="s">
        <v>1120</v>
      </c>
      <c r="AU557" s="167" t="s">
        <v>77</v>
      </c>
      <c r="AY557" s="15" t="s">
        <v>121</v>
      </c>
      <c r="BE557" s="168">
        <f t="shared" si="74"/>
        <v>0</v>
      </c>
      <c r="BF557" s="168">
        <f t="shared" si="75"/>
        <v>0</v>
      </c>
      <c r="BG557" s="168">
        <f t="shared" si="76"/>
        <v>0</v>
      </c>
      <c r="BH557" s="168">
        <f t="shared" si="77"/>
        <v>0</v>
      </c>
      <c r="BI557" s="168">
        <f t="shared" si="78"/>
        <v>0</v>
      </c>
      <c r="BJ557" s="15" t="s">
        <v>77</v>
      </c>
      <c r="BK557" s="168">
        <f t="shared" si="79"/>
        <v>0</v>
      </c>
      <c r="BL557" s="15" t="s">
        <v>77</v>
      </c>
      <c r="BM557" s="167" t="s">
        <v>2001</v>
      </c>
    </row>
    <row r="558" spans="1:65" s="2" customFormat="1" ht="16.5" customHeight="1">
      <c r="A558" s="32"/>
      <c r="B558" s="33"/>
      <c r="C558" s="183" t="s">
        <v>2002</v>
      </c>
      <c r="D558" s="183" t="s">
        <v>1120</v>
      </c>
      <c r="E558" s="184" t="s">
        <v>2003</v>
      </c>
      <c r="F558" s="185" t="s">
        <v>2004</v>
      </c>
      <c r="G558" s="186" t="s">
        <v>119</v>
      </c>
      <c r="H558" s="187">
        <v>1</v>
      </c>
      <c r="I558" s="188"/>
      <c r="J558" s="189">
        <f t="shared" si="70"/>
        <v>0</v>
      </c>
      <c r="K558" s="185" t="s">
        <v>120</v>
      </c>
      <c r="L558" s="37"/>
      <c r="M558" s="190" t="s">
        <v>19</v>
      </c>
      <c r="N558" s="191" t="s">
        <v>41</v>
      </c>
      <c r="O558" s="62"/>
      <c r="P558" s="165">
        <f t="shared" si="71"/>
        <v>0</v>
      </c>
      <c r="Q558" s="165">
        <v>0</v>
      </c>
      <c r="R558" s="165">
        <f t="shared" si="72"/>
        <v>0</v>
      </c>
      <c r="S558" s="165">
        <v>0</v>
      </c>
      <c r="T558" s="166">
        <f t="shared" si="73"/>
        <v>0</v>
      </c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67" t="s">
        <v>77</v>
      </c>
      <c r="AT558" s="167" t="s">
        <v>1120</v>
      </c>
      <c r="AU558" s="167" t="s">
        <v>77</v>
      </c>
      <c r="AY558" s="15" t="s">
        <v>121</v>
      </c>
      <c r="BE558" s="168">
        <f t="shared" si="74"/>
        <v>0</v>
      </c>
      <c r="BF558" s="168">
        <f t="shared" si="75"/>
        <v>0</v>
      </c>
      <c r="BG558" s="168">
        <f t="shared" si="76"/>
        <v>0</v>
      </c>
      <c r="BH558" s="168">
        <f t="shared" si="77"/>
        <v>0</v>
      </c>
      <c r="BI558" s="168">
        <f t="shared" si="78"/>
        <v>0</v>
      </c>
      <c r="BJ558" s="15" t="s">
        <v>77</v>
      </c>
      <c r="BK558" s="168">
        <f t="shared" si="79"/>
        <v>0</v>
      </c>
      <c r="BL558" s="15" t="s">
        <v>77</v>
      </c>
      <c r="BM558" s="167" t="s">
        <v>2005</v>
      </c>
    </row>
    <row r="559" spans="1:65" s="2" customFormat="1" ht="16.5" customHeight="1">
      <c r="A559" s="32"/>
      <c r="B559" s="33"/>
      <c r="C559" s="183" t="s">
        <v>2006</v>
      </c>
      <c r="D559" s="183" t="s">
        <v>1120</v>
      </c>
      <c r="E559" s="184" t="s">
        <v>2007</v>
      </c>
      <c r="F559" s="185" t="s">
        <v>2008</v>
      </c>
      <c r="G559" s="186" t="s">
        <v>119</v>
      </c>
      <c r="H559" s="187">
        <v>1</v>
      </c>
      <c r="I559" s="188"/>
      <c r="J559" s="189">
        <f t="shared" si="70"/>
        <v>0</v>
      </c>
      <c r="K559" s="185" t="s">
        <v>120</v>
      </c>
      <c r="L559" s="37"/>
      <c r="M559" s="190" t="s">
        <v>19</v>
      </c>
      <c r="N559" s="191" t="s">
        <v>41</v>
      </c>
      <c r="O559" s="62"/>
      <c r="P559" s="165">
        <f t="shared" si="71"/>
        <v>0</v>
      </c>
      <c r="Q559" s="165">
        <v>0</v>
      </c>
      <c r="R559" s="165">
        <f t="shared" si="72"/>
        <v>0</v>
      </c>
      <c r="S559" s="165">
        <v>0</v>
      </c>
      <c r="T559" s="166">
        <f t="shared" si="73"/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67" t="s">
        <v>77</v>
      </c>
      <c r="AT559" s="167" t="s">
        <v>1120</v>
      </c>
      <c r="AU559" s="167" t="s">
        <v>77</v>
      </c>
      <c r="AY559" s="15" t="s">
        <v>121</v>
      </c>
      <c r="BE559" s="168">
        <f t="shared" si="74"/>
        <v>0</v>
      </c>
      <c r="BF559" s="168">
        <f t="shared" si="75"/>
        <v>0</v>
      </c>
      <c r="BG559" s="168">
        <f t="shared" si="76"/>
        <v>0</v>
      </c>
      <c r="BH559" s="168">
        <f t="shared" si="77"/>
        <v>0</v>
      </c>
      <c r="BI559" s="168">
        <f t="shared" si="78"/>
        <v>0</v>
      </c>
      <c r="BJ559" s="15" t="s">
        <v>77</v>
      </c>
      <c r="BK559" s="168">
        <f t="shared" si="79"/>
        <v>0</v>
      </c>
      <c r="BL559" s="15" t="s">
        <v>77</v>
      </c>
      <c r="BM559" s="167" t="s">
        <v>2009</v>
      </c>
    </row>
    <row r="560" spans="1:65" s="2" customFormat="1" ht="16.5" customHeight="1">
      <c r="A560" s="32"/>
      <c r="B560" s="33"/>
      <c r="C560" s="183" t="s">
        <v>2010</v>
      </c>
      <c r="D560" s="183" t="s">
        <v>1120</v>
      </c>
      <c r="E560" s="184" t="s">
        <v>2011</v>
      </c>
      <c r="F560" s="185" t="s">
        <v>2012</v>
      </c>
      <c r="G560" s="186" t="s">
        <v>2013</v>
      </c>
      <c r="H560" s="187">
        <v>1</v>
      </c>
      <c r="I560" s="188"/>
      <c r="J560" s="189">
        <f t="shared" si="70"/>
        <v>0</v>
      </c>
      <c r="K560" s="185" t="s">
        <v>120</v>
      </c>
      <c r="L560" s="37"/>
      <c r="M560" s="192" t="s">
        <v>19</v>
      </c>
      <c r="N560" s="193" t="s">
        <v>41</v>
      </c>
      <c r="O560" s="194"/>
      <c r="P560" s="195">
        <f t="shared" si="71"/>
        <v>0</v>
      </c>
      <c r="Q560" s="195">
        <v>0</v>
      </c>
      <c r="R560" s="195">
        <f t="shared" si="72"/>
        <v>0</v>
      </c>
      <c r="S560" s="195">
        <v>0</v>
      </c>
      <c r="T560" s="196">
        <f t="shared" si="73"/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67" t="s">
        <v>77</v>
      </c>
      <c r="AT560" s="167" t="s">
        <v>1120</v>
      </c>
      <c r="AU560" s="167" t="s">
        <v>77</v>
      </c>
      <c r="AY560" s="15" t="s">
        <v>121</v>
      </c>
      <c r="BE560" s="168">
        <f t="shared" si="74"/>
        <v>0</v>
      </c>
      <c r="BF560" s="168">
        <f t="shared" si="75"/>
        <v>0</v>
      </c>
      <c r="BG560" s="168">
        <f t="shared" si="76"/>
        <v>0</v>
      </c>
      <c r="BH560" s="168">
        <f t="shared" si="77"/>
        <v>0</v>
      </c>
      <c r="BI560" s="168">
        <f t="shared" si="78"/>
        <v>0</v>
      </c>
      <c r="BJ560" s="15" t="s">
        <v>77</v>
      </c>
      <c r="BK560" s="168">
        <f t="shared" si="79"/>
        <v>0</v>
      </c>
      <c r="BL560" s="15" t="s">
        <v>77</v>
      </c>
      <c r="BM560" s="167" t="s">
        <v>2014</v>
      </c>
    </row>
    <row r="561" spans="1:31" s="2" customFormat="1" ht="6.95" customHeight="1">
      <c r="A561" s="32"/>
      <c r="B561" s="45"/>
      <c r="C561" s="46"/>
      <c r="D561" s="46"/>
      <c r="E561" s="46"/>
      <c r="F561" s="46"/>
      <c r="G561" s="46"/>
      <c r="H561" s="46"/>
      <c r="I561" s="46"/>
      <c r="J561" s="46"/>
      <c r="K561" s="46"/>
      <c r="L561" s="37"/>
      <c r="M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</row>
  </sheetData>
  <sheetProtection algorithmName="SHA-512" hashValue="ysHNaNd0XJ5gLD+KlvRdPUlAWXtj7utKj52wdY870j7wrdpmKhZDgzEHWCoZv2cy3jw2WdUW1SZgpnTx6ykokQ==" saltValue="dZO8CD5KZMMH9jccjZBhHcZe59swvYZSqXvN+qmu3KvLWv2+fab5e3nWnpfX72aDdmDzOEwF65UGhJFzjwNloA==" spinCount="100000" sheet="1" objects="1" scenarios="1" formatColumns="0" formatRows="0" autoFilter="0"/>
  <autoFilter ref="C85:K560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79</v>
      </c>
    </row>
    <row r="4" spans="1:46" s="1" customFormat="1" ht="24.95" customHeight="1">
      <c r="B4" s="18"/>
      <c r="D4" s="108" t="s">
        <v>91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6.25" customHeight="1">
      <c r="B7" s="18"/>
      <c r="E7" s="337" t="str">
        <f>'Rekapitulace stavby'!K6</f>
        <v>Údržba, opravy a odstraňování závad u SSZT 2022-23-Opravy sdělovacího zařízení OŘ Ostrava-oblast OLC</v>
      </c>
      <c r="F7" s="338"/>
      <c r="G7" s="338"/>
      <c r="H7" s="338"/>
      <c r="L7" s="18"/>
    </row>
    <row r="8" spans="1:46" s="1" customFormat="1" ht="12" customHeight="1">
      <c r="B8" s="18"/>
      <c r="D8" s="110" t="s">
        <v>92</v>
      </c>
      <c r="L8" s="18"/>
    </row>
    <row r="9" spans="1:46" s="2" customFormat="1" ht="16.5" customHeight="1">
      <c r="A9" s="32"/>
      <c r="B9" s="37"/>
      <c r="C9" s="32"/>
      <c r="D9" s="32"/>
      <c r="E9" s="337" t="s">
        <v>93</v>
      </c>
      <c r="F9" s="339"/>
      <c r="G9" s="339"/>
      <c r="H9" s="339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94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0" t="s">
        <v>2015</v>
      </c>
      <c r="F11" s="339"/>
      <c r="G11" s="339"/>
      <c r="H11" s="339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96</v>
      </c>
      <c r="G14" s="32"/>
      <c r="H14" s="32"/>
      <c r="I14" s="110" t="s">
        <v>23</v>
      </c>
      <c r="J14" s="112">
        <f>'Rekapitulace stavby'!AN8</f>
        <v>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24</v>
      </c>
      <c r="E16" s="32"/>
      <c r="F16" s="32"/>
      <c r="G16" s="32"/>
      <c r="H16" s="32"/>
      <c r="I16" s="110" t="s">
        <v>25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26</v>
      </c>
      <c r="F17" s="32"/>
      <c r="G17" s="32"/>
      <c r="H17" s="32"/>
      <c r="I17" s="110" t="s">
        <v>27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28</v>
      </c>
      <c r="E19" s="32"/>
      <c r="F19" s="32"/>
      <c r="G19" s="32"/>
      <c r="H19" s="32"/>
      <c r="I19" s="110" t="s">
        <v>25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1" t="str">
        <f>'Rekapitulace stavby'!E14</f>
        <v>Vyplň údaj</v>
      </c>
      <c r="F20" s="342"/>
      <c r="G20" s="342"/>
      <c r="H20" s="342"/>
      <c r="I20" s="110" t="s">
        <v>27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30</v>
      </c>
      <c r="E22" s="32"/>
      <c r="F22" s="32"/>
      <c r="G22" s="32"/>
      <c r="H22" s="32"/>
      <c r="I22" s="110" t="s">
        <v>25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26</v>
      </c>
      <c r="F23" s="32"/>
      <c r="G23" s="32"/>
      <c r="H23" s="32"/>
      <c r="I23" s="110" t="s">
        <v>27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32</v>
      </c>
      <c r="E25" s="32"/>
      <c r="F25" s="32"/>
      <c r="G25" s="32"/>
      <c r="H25" s="32"/>
      <c r="I25" s="110" t="s">
        <v>25</v>
      </c>
      <c r="J25" s="101" t="s">
        <v>19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33</v>
      </c>
      <c r="F26" s="32"/>
      <c r="G26" s="32"/>
      <c r="H26" s="32"/>
      <c r="I26" s="110" t="s">
        <v>27</v>
      </c>
      <c r="J26" s="101" t="s">
        <v>19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3" t="s">
        <v>19</v>
      </c>
      <c r="F29" s="343"/>
      <c r="G29" s="343"/>
      <c r="H29" s="343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36</v>
      </c>
      <c r="E32" s="32"/>
      <c r="F32" s="32"/>
      <c r="G32" s="32"/>
      <c r="H32" s="32"/>
      <c r="I32" s="32"/>
      <c r="J32" s="118">
        <f>ROUND(J91,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38</v>
      </c>
      <c r="G34" s="32"/>
      <c r="H34" s="32"/>
      <c r="I34" s="119" t="s">
        <v>37</v>
      </c>
      <c r="J34" s="119" t="s">
        <v>39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40</v>
      </c>
      <c r="E35" s="110" t="s">
        <v>41</v>
      </c>
      <c r="F35" s="121">
        <f>ROUND((SUM(BE91:BE129)),  2)</f>
        <v>0</v>
      </c>
      <c r="G35" s="32"/>
      <c r="H35" s="32"/>
      <c r="I35" s="122">
        <v>0.21</v>
      </c>
      <c r="J35" s="121">
        <f>ROUND(((SUM(BE91:BE129))*I35),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42</v>
      </c>
      <c r="F36" s="121">
        <f>ROUND((SUM(BF91:BF129)),  2)</f>
        <v>0</v>
      </c>
      <c r="G36" s="32"/>
      <c r="H36" s="32"/>
      <c r="I36" s="122">
        <v>0.15</v>
      </c>
      <c r="J36" s="121">
        <f>ROUND(((SUM(BF91:BF129))*I36),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43</v>
      </c>
      <c r="F37" s="121">
        <f>ROUND((SUM(BG91:BG129)),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44</v>
      </c>
      <c r="F38" s="121">
        <f>ROUND((SUM(BH91:BH129)),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45</v>
      </c>
      <c r="F39" s="121">
        <f>ROUND((SUM(BI91:BI129)),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46</v>
      </c>
      <c r="E41" s="125"/>
      <c r="F41" s="125"/>
      <c r="G41" s="126" t="s">
        <v>47</v>
      </c>
      <c r="H41" s="127" t="s">
        <v>48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98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>
      <c r="A50" s="32"/>
      <c r="B50" s="33"/>
      <c r="C50" s="34"/>
      <c r="D50" s="34"/>
      <c r="E50" s="344" t="str">
        <f>E7</f>
        <v>Údržba, opravy a odstraňování závad u SSZT 2022-23-Opravy sdělovacího zařízení OŘ Ostrava-oblast OLC</v>
      </c>
      <c r="F50" s="345"/>
      <c r="G50" s="345"/>
      <c r="H50" s="345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92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4" t="s">
        <v>93</v>
      </c>
      <c r="F52" s="346"/>
      <c r="G52" s="346"/>
      <c r="H52" s="346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94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3" t="str">
        <f>E11</f>
        <v>02 - ÚRS</v>
      </c>
      <c r="F54" s="346"/>
      <c r="G54" s="346"/>
      <c r="H54" s="346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>Olomouc</v>
      </c>
      <c r="G56" s="34"/>
      <c r="H56" s="34"/>
      <c r="I56" s="27" t="s">
        <v>23</v>
      </c>
      <c r="J56" s="57">
        <f>IF(J14="","",J14)</f>
        <v>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24</v>
      </c>
      <c r="D58" s="34"/>
      <c r="E58" s="34"/>
      <c r="F58" s="25" t="str">
        <f>E17</f>
        <v xml:space="preserve"> </v>
      </c>
      <c r="G58" s="34"/>
      <c r="H58" s="34"/>
      <c r="I58" s="27" t="s">
        <v>30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28</v>
      </c>
      <c r="D59" s="34"/>
      <c r="E59" s="34"/>
      <c r="F59" s="25" t="str">
        <f>IF(E20="","",E20)</f>
        <v>Vyplň údaj</v>
      </c>
      <c r="G59" s="34"/>
      <c r="H59" s="34"/>
      <c r="I59" s="27" t="s">
        <v>32</v>
      </c>
      <c r="J59" s="30" t="str">
        <f>E26</f>
        <v>Ing. Hojgrová Janka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99</v>
      </c>
      <c r="D61" s="135"/>
      <c r="E61" s="135"/>
      <c r="F61" s="135"/>
      <c r="G61" s="135"/>
      <c r="H61" s="135"/>
      <c r="I61" s="135"/>
      <c r="J61" s="136" t="s">
        <v>100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68</v>
      </c>
      <c r="D63" s="34"/>
      <c r="E63" s="34"/>
      <c r="F63" s="34"/>
      <c r="G63" s="34"/>
      <c r="H63" s="34"/>
      <c r="I63" s="34"/>
      <c r="J63" s="75">
        <f>J91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101</v>
      </c>
    </row>
    <row r="64" spans="1:47" s="9" customFormat="1" ht="24.95" customHeight="1">
      <c r="B64" s="138"/>
      <c r="C64" s="139"/>
      <c r="D64" s="140" t="s">
        <v>2016</v>
      </c>
      <c r="E64" s="141"/>
      <c r="F64" s="141"/>
      <c r="G64" s="141"/>
      <c r="H64" s="141"/>
      <c r="I64" s="141"/>
      <c r="J64" s="142">
        <f>J92</f>
        <v>0</v>
      </c>
      <c r="K64" s="139"/>
      <c r="L64" s="143"/>
    </row>
    <row r="65" spans="1:31" s="12" customFormat="1" ht="19.899999999999999" customHeight="1">
      <c r="B65" s="197"/>
      <c r="C65" s="95"/>
      <c r="D65" s="198" t="s">
        <v>2017</v>
      </c>
      <c r="E65" s="199"/>
      <c r="F65" s="199"/>
      <c r="G65" s="199"/>
      <c r="H65" s="199"/>
      <c r="I65" s="199"/>
      <c r="J65" s="200">
        <f>J93</f>
        <v>0</v>
      </c>
      <c r="K65" s="95"/>
      <c r="L65" s="201"/>
    </row>
    <row r="66" spans="1:31" s="12" customFormat="1" ht="19.899999999999999" customHeight="1">
      <c r="B66" s="197"/>
      <c r="C66" s="95"/>
      <c r="D66" s="198" t="s">
        <v>2018</v>
      </c>
      <c r="E66" s="199"/>
      <c r="F66" s="199"/>
      <c r="G66" s="199"/>
      <c r="H66" s="199"/>
      <c r="I66" s="199"/>
      <c r="J66" s="200">
        <f>J96</f>
        <v>0</v>
      </c>
      <c r="K66" s="95"/>
      <c r="L66" s="201"/>
    </row>
    <row r="67" spans="1:31" s="12" customFormat="1" ht="19.899999999999999" customHeight="1">
      <c r="B67" s="197"/>
      <c r="C67" s="95"/>
      <c r="D67" s="198" t="s">
        <v>2019</v>
      </c>
      <c r="E67" s="199"/>
      <c r="F67" s="199"/>
      <c r="G67" s="199"/>
      <c r="H67" s="199"/>
      <c r="I67" s="199"/>
      <c r="J67" s="200">
        <f>J97</f>
        <v>0</v>
      </c>
      <c r="K67" s="95"/>
      <c r="L67" s="201"/>
    </row>
    <row r="68" spans="1:31" s="9" customFormat="1" ht="24.95" customHeight="1">
      <c r="B68" s="138"/>
      <c r="C68" s="139"/>
      <c r="D68" s="140" t="s">
        <v>2020</v>
      </c>
      <c r="E68" s="141"/>
      <c r="F68" s="141"/>
      <c r="G68" s="141"/>
      <c r="H68" s="141"/>
      <c r="I68" s="141"/>
      <c r="J68" s="142">
        <f>J100</f>
        <v>0</v>
      </c>
      <c r="K68" s="139"/>
      <c r="L68" s="143"/>
    </row>
    <row r="69" spans="1:31" s="12" customFormat="1" ht="19.899999999999999" customHeight="1">
      <c r="B69" s="197"/>
      <c r="C69" s="95"/>
      <c r="D69" s="198" t="s">
        <v>2021</v>
      </c>
      <c r="E69" s="199"/>
      <c r="F69" s="199"/>
      <c r="G69" s="199"/>
      <c r="H69" s="199"/>
      <c r="I69" s="199"/>
      <c r="J69" s="200">
        <f>J101</f>
        <v>0</v>
      </c>
      <c r="K69" s="95"/>
      <c r="L69" s="201"/>
    </row>
    <row r="70" spans="1:31" s="2" customFormat="1" ht="21.7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customHeight="1">
      <c r="A71" s="32"/>
      <c r="B71" s="45"/>
      <c r="C71" s="46"/>
      <c r="D71" s="46"/>
      <c r="E71" s="46"/>
      <c r="F71" s="46"/>
      <c r="G71" s="46"/>
      <c r="H71" s="46"/>
      <c r="I71" s="46"/>
      <c r="J71" s="46"/>
      <c r="K71" s="46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5" spans="1:31" s="2" customFormat="1" ht="6.95" customHeight="1">
      <c r="A75" s="32"/>
      <c r="B75" s="47"/>
      <c r="C75" s="48"/>
      <c r="D75" s="48"/>
      <c r="E75" s="48"/>
      <c r="F75" s="48"/>
      <c r="G75" s="48"/>
      <c r="H75" s="48"/>
      <c r="I75" s="48"/>
      <c r="J75" s="48"/>
      <c r="K75" s="48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4.95" customHeight="1">
      <c r="A76" s="32"/>
      <c r="B76" s="33"/>
      <c r="C76" s="21" t="s">
        <v>103</v>
      </c>
      <c r="D76" s="34"/>
      <c r="E76" s="34"/>
      <c r="F76" s="34"/>
      <c r="G76" s="34"/>
      <c r="H76" s="34"/>
      <c r="I76" s="34"/>
      <c r="J76" s="34"/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16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6.25" customHeight="1">
      <c r="A79" s="32"/>
      <c r="B79" s="33"/>
      <c r="C79" s="34"/>
      <c r="D79" s="34"/>
      <c r="E79" s="344" t="str">
        <f>E7</f>
        <v>Údržba, opravy a odstraňování závad u SSZT 2022-23-Opravy sdělovacího zařízení OŘ Ostrava-oblast OLC</v>
      </c>
      <c r="F79" s="345"/>
      <c r="G79" s="345"/>
      <c r="H79" s="345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1" customFormat="1" ht="12" customHeight="1">
      <c r="B80" s="19"/>
      <c r="C80" s="27" t="s">
        <v>92</v>
      </c>
      <c r="D80" s="20"/>
      <c r="E80" s="20"/>
      <c r="F80" s="20"/>
      <c r="G80" s="20"/>
      <c r="H80" s="20"/>
      <c r="I80" s="20"/>
      <c r="J80" s="20"/>
      <c r="K80" s="20"/>
      <c r="L80" s="18"/>
    </row>
    <row r="81" spans="1:65" s="2" customFormat="1" ht="16.5" customHeight="1">
      <c r="A81" s="32"/>
      <c r="B81" s="33"/>
      <c r="C81" s="34"/>
      <c r="D81" s="34"/>
      <c r="E81" s="344" t="s">
        <v>93</v>
      </c>
      <c r="F81" s="346"/>
      <c r="G81" s="346"/>
      <c r="H81" s="346"/>
      <c r="I81" s="34"/>
      <c r="J81" s="34"/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94</v>
      </c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293" t="str">
        <f>E11</f>
        <v>02 - ÚRS</v>
      </c>
      <c r="F83" s="346"/>
      <c r="G83" s="346"/>
      <c r="H83" s="346"/>
      <c r="I83" s="34"/>
      <c r="J83" s="34"/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>
      <c r="A85" s="32"/>
      <c r="B85" s="33"/>
      <c r="C85" s="27" t="s">
        <v>21</v>
      </c>
      <c r="D85" s="34"/>
      <c r="E85" s="34"/>
      <c r="F85" s="25" t="str">
        <f>F14</f>
        <v>Olomouc</v>
      </c>
      <c r="G85" s="34"/>
      <c r="H85" s="34"/>
      <c r="I85" s="27" t="s">
        <v>23</v>
      </c>
      <c r="J85" s="57">
        <f>IF(J14="","",J14)</f>
        <v>0</v>
      </c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111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2" customHeight="1">
      <c r="A87" s="32"/>
      <c r="B87" s="33"/>
      <c r="C87" s="27" t="s">
        <v>24</v>
      </c>
      <c r="D87" s="34"/>
      <c r="E87" s="34"/>
      <c r="F87" s="25" t="str">
        <f>E17</f>
        <v xml:space="preserve"> </v>
      </c>
      <c r="G87" s="34"/>
      <c r="H87" s="34"/>
      <c r="I87" s="27" t="s">
        <v>30</v>
      </c>
      <c r="J87" s="30" t="str">
        <f>E23</f>
        <v xml:space="preserve"> </v>
      </c>
      <c r="K87" s="34"/>
      <c r="L87" s="111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2" customHeight="1">
      <c r="A88" s="32"/>
      <c r="B88" s="33"/>
      <c r="C88" s="27" t="s">
        <v>28</v>
      </c>
      <c r="D88" s="34"/>
      <c r="E88" s="34"/>
      <c r="F88" s="25" t="str">
        <f>IF(E20="","",E20)</f>
        <v>Vyplň údaj</v>
      </c>
      <c r="G88" s="34"/>
      <c r="H88" s="34"/>
      <c r="I88" s="27" t="s">
        <v>32</v>
      </c>
      <c r="J88" s="30" t="str">
        <f>E26</f>
        <v>Ing. Hojgrová Janka</v>
      </c>
      <c r="K88" s="34"/>
      <c r="L88" s="111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35" customHeight="1">
      <c r="A89" s="32"/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111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0" customFormat="1" ht="29.25" customHeight="1">
      <c r="A90" s="144"/>
      <c r="B90" s="145"/>
      <c r="C90" s="146" t="s">
        <v>104</v>
      </c>
      <c r="D90" s="147" t="s">
        <v>55</v>
      </c>
      <c r="E90" s="147" t="s">
        <v>51</v>
      </c>
      <c r="F90" s="147" t="s">
        <v>52</v>
      </c>
      <c r="G90" s="147" t="s">
        <v>105</v>
      </c>
      <c r="H90" s="147" t="s">
        <v>106</v>
      </c>
      <c r="I90" s="147" t="s">
        <v>107</v>
      </c>
      <c r="J90" s="147" t="s">
        <v>100</v>
      </c>
      <c r="K90" s="148" t="s">
        <v>108</v>
      </c>
      <c r="L90" s="149"/>
      <c r="M90" s="66" t="s">
        <v>19</v>
      </c>
      <c r="N90" s="67" t="s">
        <v>40</v>
      </c>
      <c r="O90" s="67" t="s">
        <v>109</v>
      </c>
      <c r="P90" s="67" t="s">
        <v>110</v>
      </c>
      <c r="Q90" s="67" t="s">
        <v>111</v>
      </c>
      <c r="R90" s="67" t="s">
        <v>112</v>
      </c>
      <c r="S90" s="67" t="s">
        <v>113</v>
      </c>
      <c r="T90" s="68" t="s">
        <v>114</v>
      </c>
      <c r="U90" s="144"/>
      <c r="V90" s="144"/>
      <c r="W90" s="144"/>
      <c r="X90" s="144"/>
      <c r="Y90" s="144"/>
      <c r="Z90" s="144"/>
      <c r="AA90" s="144"/>
      <c r="AB90" s="144"/>
      <c r="AC90" s="144"/>
      <c r="AD90" s="144"/>
      <c r="AE90" s="144"/>
    </row>
    <row r="91" spans="1:65" s="2" customFormat="1" ht="22.9" customHeight="1">
      <c r="A91" s="32"/>
      <c r="B91" s="33"/>
      <c r="C91" s="73" t="s">
        <v>115</v>
      </c>
      <c r="D91" s="34"/>
      <c r="E91" s="34"/>
      <c r="F91" s="34"/>
      <c r="G91" s="34"/>
      <c r="H91" s="34"/>
      <c r="I91" s="34"/>
      <c r="J91" s="150">
        <f>BK91</f>
        <v>0</v>
      </c>
      <c r="K91" s="34"/>
      <c r="L91" s="37"/>
      <c r="M91" s="69"/>
      <c r="N91" s="151"/>
      <c r="O91" s="70"/>
      <c r="P91" s="152">
        <f>P92+P100</f>
        <v>0</v>
      </c>
      <c r="Q91" s="70"/>
      <c r="R91" s="152">
        <f>R92+R100</f>
        <v>0.42038000000000003</v>
      </c>
      <c r="S91" s="70"/>
      <c r="T91" s="153">
        <f>T92+T100</f>
        <v>3.48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69</v>
      </c>
      <c r="AU91" s="15" t="s">
        <v>101</v>
      </c>
      <c r="BK91" s="154">
        <f>BK92+BK100</f>
        <v>0</v>
      </c>
    </row>
    <row r="92" spans="1:65" s="11" customFormat="1" ht="25.9" customHeight="1">
      <c r="B92" s="169"/>
      <c r="C92" s="170"/>
      <c r="D92" s="171" t="s">
        <v>69</v>
      </c>
      <c r="E92" s="172" t="s">
        <v>2022</v>
      </c>
      <c r="F92" s="172" t="s">
        <v>2023</v>
      </c>
      <c r="G92" s="170"/>
      <c r="H92" s="170"/>
      <c r="I92" s="173"/>
      <c r="J92" s="174">
        <f>BK92</f>
        <v>0</v>
      </c>
      <c r="K92" s="170"/>
      <c r="L92" s="175"/>
      <c r="M92" s="176"/>
      <c r="N92" s="177"/>
      <c r="O92" s="177"/>
      <c r="P92" s="178">
        <f>P93+P96+P97</f>
        <v>0</v>
      </c>
      <c r="Q92" s="177"/>
      <c r="R92" s="178">
        <f>R93+R96+R97</f>
        <v>0.11984</v>
      </c>
      <c r="S92" s="177"/>
      <c r="T92" s="179">
        <f>T93+T96+T97</f>
        <v>3.48</v>
      </c>
      <c r="AR92" s="180" t="s">
        <v>77</v>
      </c>
      <c r="AT92" s="181" t="s">
        <v>69</v>
      </c>
      <c r="AU92" s="181" t="s">
        <v>70</v>
      </c>
      <c r="AY92" s="180" t="s">
        <v>121</v>
      </c>
      <c r="BK92" s="182">
        <f>BK93+BK96+BK97</f>
        <v>0</v>
      </c>
    </row>
    <row r="93" spans="1:65" s="11" customFormat="1" ht="22.9" customHeight="1">
      <c r="B93" s="169"/>
      <c r="C93" s="170"/>
      <c r="D93" s="171" t="s">
        <v>69</v>
      </c>
      <c r="E93" s="202" t="s">
        <v>79</v>
      </c>
      <c r="F93" s="202" t="s">
        <v>2024</v>
      </c>
      <c r="G93" s="170"/>
      <c r="H93" s="170"/>
      <c r="I93" s="173"/>
      <c r="J93" s="203">
        <f>BK93</f>
        <v>0</v>
      </c>
      <c r="K93" s="170"/>
      <c r="L93" s="175"/>
      <c r="M93" s="176"/>
      <c r="N93" s="177"/>
      <c r="O93" s="177"/>
      <c r="P93" s="178">
        <f>SUM(P94:P95)</f>
        <v>0</v>
      </c>
      <c r="Q93" s="177"/>
      <c r="R93" s="178">
        <f>SUM(R94:R95)</f>
        <v>0.11984</v>
      </c>
      <c r="S93" s="177"/>
      <c r="T93" s="179">
        <f>SUM(T94:T95)</f>
        <v>0</v>
      </c>
      <c r="AR93" s="180" t="s">
        <v>77</v>
      </c>
      <c r="AT93" s="181" t="s">
        <v>69</v>
      </c>
      <c r="AU93" s="181" t="s">
        <v>77</v>
      </c>
      <c r="AY93" s="180" t="s">
        <v>121</v>
      </c>
      <c r="BK93" s="182">
        <f>SUM(BK94:BK95)</f>
        <v>0</v>
      </c>
    </row>
    <row r="94" spans="1:65" s="2" customFormat="1" ht="16.5" customHeight="1">
      <c r="A94" s="32"/>
      <c r="B94" s="33"/>
      <c r="C94" s="183" t="s">
        <v>77</v>
      </c>
      <c r="D94" s="183" t="s">
        <v>1120</v>
      </c>
      <c r="E94" s="184" t="s">
        <v>2025</v>
      </c>
      <c r="F94" s="185" t="s">
        <v>2026</v>
      </c>
      <c r="G94" s="186" t="s">
        <v>119</v>
      </c>
      <c r="H94" s="187">
        <v>1</v>
      </c>
      <c r="I94" s="188"/>
      <c r="J94" s="189">
        <f>ROUND(I94*H94,2)</f>
        <v>0</v>
      </c>
      <c r="K94" s="185" t="s">
        <v>2027</v>
      </c>
      <c r="L94" s="37"/>
      <c r="M94" s="190" t="s">
        <v>19</v>
      </c>
      <c r="N94" s="191" t="s">
        <v>41</v>
      </c>
      <c r="O94" s="62"/>
      <c r="P94" s="165">
        <f>O94*H94</f>
        <v>0</v>
      </c>
      <c r="Q94" s="165">
        <v>0.11984</v>
      </c>
      <c r="R94" s="165">
        <f>Q94*H94</f>
        <v>0.11984</v>
      </c>
      <c r="S94" s="165">
        <v>0</v>
      </c>
      <c r="T94" s="166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77</v>
      </c>
      <c r="AT94" s="167" t="s">
        <v>1120</v>
      </c>
      <c r="AU94" s="167" t="s">
        <v>79</v>
      </c>
      <c r="AY94" s="15" t="s">
        <v>121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5" t="s">
        <v>77</v>
      </c>
      <c r="BK94" s="168">
        <f>ROUND(I94*H94,2)</f>
        <v>0</v>
      </c>
      <c r="BL94" s="15" t="s">
        <v>77</v>
      </c>
      <c r="BM94" s="167" t="s">
        <v>2028</v>
      </c>
    </row>
    <row r="95" spans="1:65" s="2" customFormat="1" ht="11.25">
      <c r="A95" s="32"/>
      <c r="B95" s="33"/>
      <c r="C95" s="34"/>
      <c r="D95" s="204" t="s">
        <v>2029</v>
      </c>
      <c r="E95" s="34"/>
      <c r="F95" s="205" t="s">
        <v>2030</v>
      </c>
      <c r="G95" s="34"/>
      <c r="H95" s="34"/>
      <c r="I95" s="206"/>
      <c r="J95" s="34"/>
      <c r="K95" s="34"/>
      <c r="L95" s="37"/>
      <c r="M95" s="207"/>
      <c r="N95" s="208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2029</v>
      </c>
      <c r="AU95" s="15" t="s">
        <v>79</v>
      </c>
    </row>
    <row r="96" spans="1:65" s="11" customFormat="1" ht="22.9" customHeight="1">
      <c r="B96" s="169"/>
      <c r="C96" s="170"/>
      <c r="D96" s="171" t="s">
        <v>69</v>
      </c>
      <c r="E96" s="202" t="s">
        <v>134</v>
      </c>
      <c r="F96" s="202" t="s">
        <v>2031</v>
      </c>
      <c r="G96" s="170"/>
      <c r="H96" s="170"/>
      <c r="I96" s="173"/>
      <c r="J96" s="203">
        <f>BK96</f>
        <v>0</v>
      </c>
      <c r="K96" s="170"/>
      <c r="L96" s="175"/>
      <c r="M96" s="176"/>
      <c r="N96" s="177"/>
      <c r="O96" s="177"/>
      <c r="P96" s="178">
        <v>0</v>
      </c>
      <c r="Q96" s="177"/>
      <c r="R96" s="178">
        <v>0</v>
      </c>
      <c r="S96" s="177"/>
      <c r="T96" s="179">
        <v>0</v>
      </c>
      <c r="AR96" s="180" t="s">
        <v>77</v>
      </c>
      <c r="AT96" s="181" t="s">
        <v>69</v>
      </c>
      <c r="AU96" s="181" t="s">
        <v>77</v>
      </c>
      <c r="AY96" s="180" t="s">
        <v>121</v>
      </c>
      <c r="BK96" s="182">
        <v>0</v>
      </c>
    </row>
    <row r="97" spans="1:65" s="11" customFormat="1" ht="22.9" customHeight="1">
      <c r="B97" s="169"/>
      <c r="C97" s="170"/>
      <c r="D97" s="171" t="s">
        <v>69</v>
      </c>
      <c r="E97" s="202" t="s">
        <v>150</v>
      </c>
      <c r="F97" s="202" t="s">
        <v>2032</v>
      </c>
      <c r="G97" s="170"/>
      <c r="H97" s="170"/>
      <c r="I97" s="173"/>
      <c r="J97" s="203">
        <f>BK97</f>
        <v>0</v>
      </c>
      <c r="K97" s="170"/>
      <c r="L97" s="175"/>
      <c r="M97" s="176"/>
      <c r="N97" s="177"/>
      <c r="O97" s="177"/>
      <c r="P97" s="178">
        <f>SUM(P98:P99)</f>
        <v>0</v>
      </c>
      <c r="Q97" s="177"/>
      <c r="R97" s="178">
        <f>SUM(R98:R99)</f>
        <v>0</v>
      </c>
      <c r="S97" s="177"/>
      <c r="T97" s="179">
        <f>SUM(T98:T99)</f>
        <v>3.48</v>
      </c>
      <c r="AR97" s="180" t="s">
        <v>77</v>
      </c>
      <c r="AT97" s="181" t="s">
        <v>69</v>
      </c>
      <c r="AU97" s="181" t="s">
        <v>77</v>
      </c>
      <c r="AY97" s="180" t="s">
        <v>121</v>
      </c>
      <c r="BK97" s="182">
        <f>SUM(BK98:BK99)</f>
        <v>0</v>
      </c>
    </row>
    <row r="98" spans="1:65" s="2" customFormat="1" ht="21.75" customHeight="1">
      <c r="A98" s="32"/>
      <c r="B98" s="33"/>
      <c r="C98" s="183" t="s">
        <v>79</v>
      </c>
      <c r="D98" s="183" t="s">
        <v>1120</v>
      </c>
      <c r="E98" s="184" t="s">
        <v>2033</v>
      </c>
      <c r="F98" s="185" t="s">
        <v>2034</v>
      </c>
      <c r="G98" s="186" t="s">
        <v>119</v>
      </c>
      <c r="H98" s="187">
        <v>1</v>
      </c>
      <c r="I98" s="188"/>
      <c r="J98" s="189">
        <f>ROUND(I98*H98,2)</f>
        <v>0</v>
      </c>
      <c r="K98" s="185" t="s">
        <v>2027</v>
      </c>
      <c r="L98" s="37"/>
      <c r="M98" s="190" t="s">
        <v>19</v>
      </c>
      <c r="N98" s="191" t="s">
        <v>41</v>
      </c>
      <c r="O98" s="62"/>
      <c r="P98" s="165">
        <f>O98*H98</f>
        <v>0</v>
      </c>
      <c r="Q98" s="165">
        <v>0</v>
      </c>
      <c r="R98" s="165">
        <f>Q98*H98</f>
        <v>0</v>
      </c>
      <c r="S98" s="165">
        <v>3.48</v>
      </c>
      <c r="T98" s="166">
        <f>S98*H98</f>
        <v>3.48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7" t="s">
        <v>77</v>
      </c>
      <c r="AT98" s="167" t="s">
        <v>1120</v>
      </c>
      <c r="AU98" s="167" t="s">
        <v>79</v>
      </c>
      <c r="AY98" s="15" t="s">
        <v>121</v>
      </c>
      <c r="BE98" s="168">
        <f>IF(N98="základní",J98,0)</f>
        <v>0</v>
      </c>
      <c r="BF98" s="168">
        <f>IF(N98="snížená",J98,0)</f>
        <v>0</v>
      </c>
      <c r="BG98" s="168">
        <f>IF(N98="zákl. přenesená",J98,0)</f>
        <v>0</v>
      </c>
      <c r="BH98" s="168">
        <f>IF(N98="sníž. přenesená",J98,0)</f>
        <v>0</v>
      </c>
      <c r="BI98" s="168">
        <f>IF(N98="nulová",J98,0)</f>
        <v>0</v>
      </c>
      <c r="BJ98" s="15" t="s">
        <v>77</v>
      </c>
      <c r="BK98" s="168">
        <f>ROUND(I98*H98,2)</f>
        <v>0</v>
      </c>
      <c r="BL98" s="15" t="s">
        <v>77</v>
      </c>
      <c r="BM98" s="167" t="s">
        <v>2035</v>
      </c>
    </row>
    <row r="99" spans="1:65" s="2" customFormat="1" ht="11.25">
      <c r="A99" s="32"/>
      <c r="B99" s="33"/>
      <c r="C99" s="34"/>
      <c r="D99" s="204" t="s">
        <v>2029</v>
      </c>
      <c r="E99" s="34"/>
      <c r="F99" s="205" t="s">
        <v>2036</v>
      </c>
      <c r="G99" s="34"/>
      <c r="H99" s="34"/>
      <c r="I99" s="206"/>
      <c r="J99" s="34"/>
      <c r="K99" s="34"/>
      <c r="L99" s="37"/>
      <c r="M99" s="207"/>
      <c r="N99" s="208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2029</v>
      </c>
      <c r="AU99" s="15" t="s">
        <v>79</v>
      </c>
    </row>
    <row r="100" spans="1:65" s="11" customFormat="1" ht="25.9" customHeight="1">
      <c r="B100" s="169"/>
      <c r="C100" s="170"/>
      <c r="D100" s="171" t="s">
        <v>69</v>
      </c>
      <c r="E100" s="172" t="s">
        <v>116</v>
      </c>
      <c r="F100" s="172" t="s">
        <v>2037</v>
      </c>
      <c r="G100" s="170"/>
      <c r="H100" s="170"/>
      <c r="I100" s="173"/>
      <c r="J100" s="174">
        <f>BK100</f>
        <v>0</v>
      </c>
      <c r="K100" s="170"/>
      <c r="L100" s="175"/>
      <c r="M100" s="176"/>
      <c r="N100" s="177"/>
      <c r="O100" s="177"/>
      <c r="P100" s="178">
        <f>P101</f>
        <v>0</v>
      </c>
      <c r="Q100" s="177"/>
      <c r="R100" s="178">
        <f>R101</f>
        <v>0.30054000000000003</v>
      </c>
      <c r="S100" s="177"/>
      <c r="T100" s="179">
        <f>T101</f>
        <v>0</v>
      </c>
      <c r="AR100" s="180" t="s">
        <v>126</v>
      </c>
      <c r="AT100" s="181" t="s">
        <v>69</v>
      </c>
      <c r="AU100" s="181" t="s">
        <v>70</v>
      </c>
      <c r="AY100" s="180" t="s">
        <v>121</v>
      </c>
      <c r="BK100" s="182">
        <f>BK101</f>
        <v>0</v>
      </c>
    </row>
    <row r="101" spans="1:65" s="11" customFormat="1" ht="22.9" customHeight="1">
      <c r="B101" s="169"/>
      <c r="C101" s="170"/>
      <c r="D101" s="171" t="s">
        <v>69</v>
      </c>
      <c r="E101" s="202" t="s">
        <v>2038</v>
      </c>
      <c r="F101" s="202" t="s">
        <v>2039</v>
      </c>
      <c r="G101" s="170"/>
      <c r="H101" s="170"/>
      <c r="I101" s="173"/>
      <c r="J101" s="203">
        <f>BK101</f>
        <v>0</v>
      </c>
      <c r="K101" s="170"/>
      <c r="L101" s="175"/>
      <c r="M101" s="176"/>
      <c r="N101" s="177"/>
      <c r="O101" s="177"/>
      <c r="P101" s="178">
        <f>SUM(P102:P129)</f>
        <v>0</v>
      </c>
      <c r="Q101" s="177"/>
      <c r="R101" s="178">
        <f>SUM(R102:R129)</f>
        <v>0.30054000000000003</v>
      </c>
      <c r="S101" s="177"/>
      <c r="T101" s="179">
        <f>SUM(T102:T129)</f>
        <v>0</v>
      </c>
      <c r="AR101" s="180" t="s">
        <v>126</v>
      </c>
      <c r="AT101" s="181" t="s">
        <v>69</v>
      </c>
      <c r="AU101" s="181" t="s">
        <v>77</v>
      </c>
      <c r="AY101" s="180" t="s">
        <v>121</v>
      </c>
      <c r="BK101" s="182">
        <f>SUM(BK102:BK129)</f>
        <v>0</v>
      </c>
    </row>
    <row r="102" spans="1:65" s="2" customFormat="1" ht="16.5" customHeight="1">
      <c r="A102" s="32"/>
      <c r="B102" s="33"/>
      <c r="C102" s="183" t="s">
        <v>126</v>
      </c>
      <c r="D102" s="183" t="s">
        <v>1120</v>
      </c>
      <c r="E102" s="184" t="s">
        <v>2040</v>
      </c>
      <c r="F102" s="185" t="s">
        <v>2041</v>
      </c>
      <c r="G102" s="186" t="s">
        <v>2042</v>
      </c>
      <c r="H102" s="187">
        <v>1</v>
      </c>
      <c r="I102" s="188"/>
      <c r="J102" s="189">
        <f>ROUND(I102*H102,2)</f>
        <v>0</v>
      </c>
      <c r="K102" s="185" t="s">
        <v>2027</v>
      </c>
      <c r="L102" s="37"/>
      <c r="M102" s="190" t="s">
        <v>19</v>
      </c>
      <c r="N102" s="191" t="s">
        <v>41</v>
      </c>
      <c r="O102" s="62"/>
      <c r="P102" s="165">
        <f>O102*H102</f>
        <v>0</v>
      </c>
      <c r="Q102" s="165">
        <v>3.0000000000000001E-5</v>
      </c>
      <c r="R102" s="165">
        <f>Q102*H102</f>
        <v>3.0000000000000001E-5</v>
      </c>
      <c r="S102" s="165">
        <v>0</v>
      </c>
      <c r="T102" s="166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7" t="s">
        <v>77</v>
      </c>
      <c r="AT102" s="167" t="s">
        <v>1120</v>
      </c>
      <c r="AU102" s="167" t="s">
        <v>79</v>
      </c>
      <c r="AY102" s="15" t="s">
        <v>121</v>
      </c>
      <c r="BE102" s="168">
        <f>IF(N102="základní",J102,0)</f>
        <v>0</v>
      </c>
      <c r="BF102" s="168">
        <f>IF(N102="snížená",J102,0)</f>
        <v>0</v>
      </c>
      <c r="BG102" s="168">
        <f>IF(N102="zákl. přenesená",J102,0)</f>
        <v>0</v>
      </c>
      <c r="BH102" s="168">
        <f>IF(N102="sníž. přenesená",J102,0)</f>
        <v>0</v>
      </c>
      <c r="BI102" s="168">
        <f>IF(N102="nulová",J102,0)</f>
        <v>0</v>
      </c>
      <c r="BJ102" s="15" t="s">
        <v>77</v>
      </c>
      <c r="BK102" s="168">
        <f>ROUND(I102*H102,2)</f>
        <v>0</v>
      </c>
      <c r="BL102" s="15" t="s">
        <v>77</v>
      </c>
      <c r="BM102" s="167" t="s">
        <v>2043</v>
      </c>
    </row>
    <row r="103" spans="1:65" s="2" customFormat="1" ht="11.25">
      <c r="A103" s="32"/>
      <c r="B103" s="33"/>
      <c r="C103" s="34"/>
      <c r="D103" s="204" t="s">
        <v>2029</v>
      </c>
      <c r="E103" s="34"/>
      <c r="F103" s="205" t="s">
        <v>2044</v>
      </c>
      <c r="G103" s="34"/>
      <c r="H103" s="34"/>
      <c r="I103" s="206"/>
      <c r="J103" s="34"/>
      <c r="K103" s="34"/>
      <c r="L103" s="37"/>
      <c r="M103" s="207"/>
      <c r="N103" s="208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2029</v>
      </c>
      <c r="AU103" s="15" t="s">
        <v>79</v>
      </c>
    </row>
    <row r="104" spans="1:65" s="2" customFormat="1" ht="16.5" customHeight="1">
      <c r="A104" s="32"/>
      <c r="B104" s="33"/>
      <c r="C104" s="183" t="s">
        <v>130</v>
      </c>
      <c r="D104" s="183" t="s">
        <v>1120</v>
      </c>
      <c r="E104" s="184" t="s">
        <v>2045</v>
      </c>
      <c r="F104" s="185" t="s">
        <v>2046</v>
      </c>
      <c r="G104" s="186" t="s">
        <v>2042</v>
      </c>
      <c r="H104" s="187">
        <v>1</v>
      </c>
      <c r="I104" s="188"/>
      <c r="J104" s="189">
        <f>ROUND(I104*H104,2)</f>
        <v>0</v>
      </c>
      <c r="K104" s="185" t="s">
        <v>2027</v>
      </c>
      <c r="L104" s="37"/>
      <c r="M104" s="190" t="s">
        <v>19</v>
      </c>
      <c r="N104" s="191" t="s">
        <v>41</v>
      </c>
      <c r="O104" s="62"/>
      <c r="P104" s="165">
        <f>O104*H104</f>
        <v>0</v>
      </c>
      <c r="Q104" s="165">
        <v>3.0000000000000001E-5</v>
      </c>
      <c r="R104" s="165">
        <f>Q104*H104</f>
        <v>3.0000000000000001E-5</v>
      </c>
      <c r="S104" s="165">
        <v>0</v>
      </c>
      <c r="T104" s="166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7" t="s">
        <v>77</v>
      </c>
      <c r="AT104" s="167" t="s">
        <v>1120</v>
      </c>
      <c r="AU104" s="167" t="s">
        <v>79</v>
      </c>
      <c r="AY104" s="15" t="s">
        <v>121</v>
      </c>
      <c r="BE104" s="168">
        <f>IF(N104="základní",J104,0)</f>
        <v>0</v>
      </c>
      <c r="BF104" s="168">
        <f>IF(N104="snížená",J104,0)</f>
        <v>0</v>
      </c>
      <c r="BG104" s="168">
        <f>IF(N104="zákl. přenesená",J104,0)</f>
        <v>0</v>
      </c>
      <c r="BH104" s="168">
        <f>IF(N104="sníž. přenesená",J104,0)</f>
        <v>0</v>
      </c>
      <c r="BI104" s="168">
        <f>IF(N104="nulová",J104,0)</f>
        <v>0</v>
      </c>
      <c r="BJ104" s="15" t="s">
        <v>77</v>
      </c>
      <c r="BK104" s="168">
        <f>ROUND(I104*H104,2)</f>
        <v>0</v>
      </c>
      <c r="BL104" s="15" t="s">
        <v>77</v>
      </c>
      <c r="BM104" s="167" t="s">
        <v>2047</v>
      </c>
    </row>
    <row r="105" spans="1:65" s="2" customFormat="1" ht="11.25">
      <c r="A105" s="32"/>
      <c r="B105" s="33"/>
      <c r="C105" s="34"/>
      <c r="D105" s="204" t="s">
        <v>2029</v>
      </c>
      <c r="E105" s="34"/>
      <c r="F105" s="205" t="s">
        <v>2048</v>
      </c>
      <c r="G105" s="34"/>
      <c r="H105" s="34"/>
      <c r="I105" s="206"/>
      <c r="J105" s="34"/>
      <c r="K105" s="34"/>
      <c r="L105" s="37"/>
      <c r="M105" s="207"/>
      <c r="N105" s="208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2029</v>
      </c>
      <c r="AU105" s="15" t="s">
        <v>79</v>
      </c>
    </row>
    <row r="106" spans="1:65" s="2" customFormat="1" ht="24.2" customHeight="1">
      <c r="A106" s="32"/>
      <c r="B106" s="33"/>
      <c r="C106" s="183" t="s">
        <v>134</v>
      </c>
      <c r="D106" s="183" t="s">
        <v>1120</v>
      </c>
      <c r="E106" s="184" t="s">
        <v>2049</v>
      </c>
      <c r="F106" s="185" t="s">
        <v>2050</v>
      </c>
      <c r="G106" s="186" t="s">
        <v>659</v>
      </c>
      <c r="H106" s="187">
        <v>1</v>
      </c>
      <c r="I106" s="188"/>
      <c r="J106" s="189">
        <f>ROUND(I106*H106,2)</f>
        <v>0</v>
      </c>
      <c r="K106" s="185" t="s">
        <v>2027</v>
      </c>
      <c r="L106" s="37"/>
      <c r="M106" s="190" t="s">
        <v>19</v>
      </c>
      <c r="N106" s="191" t="s">
        <v>41</v>
      </c>
      <c r="O106" s="62"/>
      <c r="P106" s="165">
        <f>O106*H106</f>
        <v>0</v>
      </c>
      <c r="Q106" s="165">
        <v>3.0000000000000001E-5</v>
      </c>
      <c r="R106" s="165">
        <f>Q106*H106</f>
        <v>3.0000000000000001E-5</v>
      </c>
      <c r="S106" s="165">
        <v>0</v>
      </c>
      <c r="T106" s="166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7" t="s">
        <v>77</v>
      </c>
      <c r="AT106" s="167" t="s">
        <v>1120</v>
      </c>
      <c r="AU106" s="167" t="s">
        <v>79</v>
      </c>
      <c r="AY106" s="15" t="s">
        <v>121</v>
      </c>
      <c r="BE106" s="168">
        <f>IF(N106="základní",J106,0)</f>
        <v>0</v>
      </c>
      <c r="BF106" s="168">
        <f>IF(N106="snížená",J106,0)</f>
        <v>0</v>
      </c>
      <c r="BG106" s="168">
        <f>IF(N106="zákl. přenesená",J106,0)</f>
        <v>0</v>
      </c>
      <c r="BH106" s="168">
        <f>IF(N106="sníž. přenesená",J106,0)</f>
        <v>0</v>
      </c>
      <c r="BI106" s="168">
        <f>IF(N106="nulová",J106,0)</f>
        <v>0</v>
      </c>
      <c r="BJ106" s="15" t="s">
        <v>77</v>
      </c>
      <c r="BK106" s="168">
        <f>ROUND(I106*H106,2)</f>
        <v>0</v>
      </c>
      <c r="BL106" s="15" t="s">
        <v>77</v>
      </c>
      <c r="BM106" s="167" t="s">
        <v>2051</v>
      </c>
    </row>
    <row r="107" spans="1:65" s="2" customFormat="1" ht="11.25">
      <c r="A107" s="32"/>
      <c r="B107" s="33"/>
      <c r="C107" s="34"/>
      <c r="D107" s="204" t="s">
        <v>2029</v>
      </c>
      <c r="E107" s="34"/>
      <c r="F107" s="205" t="s">
        <v>2052</v>
      </c>
      <c r="G107" s="34"/>
      <c r="H107" s="34"/>
      <c r="I107" s="206"/>
      <c r="J107" s="34"/>
      <c r="K107" s="34"/>
      <c r="L107" s="37"/>
      <c r="M107" s="207"/>
      <c r="N107" s="208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2029</v>
      </c>
      <c r="AU107" s="15" t="s">
        <v>79</v>
      </c>
    </row>
    <row r="108" spans="1:65" s="2" customFormat="1" ht="24.2" customHeight="1">
      <c r="A108" s="32"/>
      <c r="B108" s="33"/>
      <c r="C108" s="183" t="s">
        <v>138</v>
      </c>
      <c r="D108" s="183" t="s">
        <v>1120</v>
      </c>
      <c r="E108" s="184" t="s">
        <v>2053</v>
      </c>
      <c r="F108" s="185" t="s">
        <v>2054</v>
      </c>
      <c r="G108" s="186" t="s">
        <v>659</v>
      </c>
      <c r="H108" s="187">
        <v>1</v>
      </c>
      <c r="I108" s="188"/>
      <c r="J108" s="189">
        <f>ROUND(I108*H108,2)</f>
        <v>0</v>
      </c>
      <c r="K108" s="185" t="s">
        <v>2027</v>
      </c>
      <c r="L108" s="37"/>
      <c r="M108" s="190" t="s">
        <v>19</v>
      </c>
      <c r="N108" s="191" t="s">
        <v>41</v>
      </c>
      <c r="O108" s="62"/>
      <c r="P108" s="165">
        <f>O108*H108</f>
        <v>0</v>
      </c>
      <c r="Q108" s="165">
        <v>4.0000000000000003E-5</v>
      </c>
      <c r="R108" s="165">
        <f>Q108*H108</f>
        <v>4.0000000000000003E-5</v>
      </c>
      <c r="S108" s="165">
        <v>0</v>
      </c>
      <c r="T108" s="166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7" t="s">
        <v>77</v>
      </c>
      <c r="AT108" s="167" t="s">
        <v>1120</v>
      </c>
      <c r="AU108" s="167" t="s">
        <v>79</v>
      </c>
      <c r="AY108" s="15" t="s">
        <v>121</v>
      </c>
      <c r="BE108" s="168">
        <f>IF(N108="základní",J108,0)</f>
        <v>0</v>
      </c>
      <c r="BF108" s="168">
        <f>IF(N108="snížená",J108,0)</f>
        <v>0</v>
      </c>
      <c r="BG108" s="168">
        <f>IF(N108="zákl. přenesená",J108,0)</f>
        <v>0</v>
      </c>
      <c r="BH108" s="168">
        <f>IF(N108="sníž. přenesená",J108,0)</f>
        <v>0</v>
      </c>
      <c r="BI108" s="168">
        <f>IF(N108="nulová",J108,0)</f>
        <v>0</v>
      </c>
      <c r="BJ108" s="15" t="s">
        <v>77</v>
      </c>
      <c r="BK108" s="168">
        <f>ROUND(I108*H108,2)</f>
        <v>0</v>
      </c>
      <c r="BL108" s="15" t="s">
        <v>77</v>
      </c>
      <c r="BM108" s="167" t="s">
        <v>2055</v>
      </c>
    </row>
    <row r="109" spans="1:65" s="2" customFormat="1" ht="11.25">
      <c r="A109" s="32"/>
      <c r="B109" s="33"/>
      <c r="C109" s="34"/>
      <c r="D109" s="204" t="s">
        <v>2029</v>
      </c>
      <c r="E109" s="34"/>
      <c r="F109" s="205" t="s">
        <v>2056</v>
      </c>
      <c r="G109" s="34"/>
      <c r="H109" s="34"/>
      <c r="I109" s="206"/>
      <c r="J109" s="34"/>
      <c r="K109" s="34"/>
      <c r="L109" s="37"/>
      <c r="M109" s="207"/>
      <c r="N109" s="208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2029</v>
      </c>
      <c r="AU109" s="15" t="s">
        <v>79</v>
      </c>
    </row>
    <row r="110" spans="1:65" s="2" customFormat="1" ht="24.2" customHeight="1">
      <c r="A110" s="32"/>
      <c r="B110" s="33"/>
      <c r="C110" s="183" t="s">
        <v>142</v>
      </c>
      <c r="D110" s="183" t="s">
        <v>1120</v>
      </c>
      <c r="E110" s="184" t="s">
        <v>2057</v>
      </c>
      <c r="F110" s="185" t="s">
        <v>2058</v>
      </c>
      <c r="G110" s="186" t="s">
        <v>659</v>
      </c>
      <c r="H110" s="187">
        <v>1</v>
      </c>
      <c r="I110" s="188"/>
      <c r="J110" s="189">
        <f>ROUND(I110*H110,2)</f>
        <v>0</v>
      </c>
      <c r="K110" s="185" t="s">
        <v>2027</v>
      </c>
      <c r="L110" s="37"/>
      <c r="M110" s="190" t="s">
        <v>19</v>
      </c>
      <c r="N110" s="191" t="s">
        <v>41</v>
      </c>
      <c r="O110" s="62"/>
      <c r="P110" s="165">
        <f>O110*H110</f>
        <v>0</v>
      </c>
      <c r="Q110" s="165">
        <v>6.0000000000000002E-5</v>
      </c>
      <c r="R110" s="165">
        <f>Q110*H110</f>
        <v>6.0000000000000002E-5</v>
      </c>
      <c r="S110" s="165">
        <v>0</v>
      </c>
      <c r="T110" s="166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7" t="s">
        <v>77</v>
      </c>
      <c r="AT110" s="167" t="s">
        <v>1120</v>
      </c>
      <c r="AU110" s="167" t="s">
        <v>79</v>
      </c>
      <c r="AY110" s="15" t="s">
        <v>121</v>
      </c>
      <c r="BE110" s="168">
        <f>IF(N110="základní",J110,0)</f>
        <v>0</v>
      </c>
      <c r="BF110" s="168">
        <f>IF(N110="snížená",J110,0)</f>
        <v>0</v>
      </c>
      <c r="BG110" s="168">
        <f>IF(N110="zákl. přenesená",J110,0)</f>
        <v>0</v>
      </c>
      <c r="BH110" s="168">
        <f>IF(N110="sníž. přenesená",J110,0)</f>
        <v>0</v>
      </c>
      <c r="BI110" s="168">
        <f>IF(N110="nulová",J110,0)</f>
        <v>0</v>
      </c>
      <c r="BJ110" s="15" t="s">
        <v>77</v>
      </c>
      <c r="BK110" s="168">
        <f>ROUND(I110*H110,2)</f>
        <v>0</v>
      </c>
      <c r="BL110" s="15" t="s">
        <v>77</v>
      </c>
      <c r="BM110" s="167" t="s">
        <v>2059</v>
      </c>
    </row>
    <row r="111" spans="1:65" s="2" customFormat="1" ht="11.25">
      <c r="A111" s="32"/>
      <c r="B111" s="33"/>
      <c r="C111" s="34"/>
      <c r="D111" s="204" t="s">
        <v>2029</v>
      </c>
      <c r="E111" s="34"/>
      <c r="F111" s="205" t="s">
        <v>2060</v>
      </c>
      <c r="G111" s="34"/>
      <c r="H111" s="34"/>
      <c r="I111" s="206"/>
      <c r="J111" s="34"/>
      <c r="K111" s="34"/>
      <c r="L111" s="37"/>
      <c r="M111" s="207"/>
      <c r="N111" s="208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2029</v>
      </c>
      <c r="AU111" s="15" t="s">
        <v>79</v>
      </c>
    </row>
    <row r="112" spans="1:65" s="2" customFormat="1" ht="24.2" customHeight="1">
      <c r="A112" s="32"/>
      <c r="B112" s="33"/>
      <c r="C112" s="183" t="s">
        <v>146</v>
      </c>
      <c r="D112" s="183" t="s">
        <v>1120</v>
      </c>
      <c r="E112" s="184" t="s">
        <v>2061</v>
      </c>
      <c r="F112" s="185" t="s">
        <v>2062</v>
      </c>
      <c r="G112" s="186" t="s">
        <v>659</v>
      </c>
      <c r="H112" s="187">
        <v>1</v>
      </c>
      <c r="I112" s="188"/>
      <c r="J112" s="189">
        <f>ROUND(I112*H112,2)</f>
        <v>0</v>
      </c>
      <c r="K112" s="185" t="s">
        <v>2027</v>
      </c>
      <c r="L112" s="37"/>
      <c r="M112" s="190" t="s">
        <v>19</v>
      </c>
      <c r="N112" s="191" t="s">
        <v>41</v>
      </c>
      <c r="O112" s="62"/>
      <c r="P112" s="165">
        <f>O112*H112</f>
        <v>0</v>
      </c>
      <c r="Q112" s="165">
        <v>0.10007000000000001</v>
      </c>
      <c r="R112" s="165">
        <f>Q112*H112</f>
        <v>0.10007000000000001</v>
      </c>
      <c r="S112" s="165">
        <v>0</v>
      </c>
      <c r="T112" s="166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7" t="s">
        <v>77</v>
      </c>
      <c r="AT112" s="167" t="s">
        <v>1120</v>
      </c>
      <c r="AU112" s="167" t="s">
        <v>79</v>
      </c>
      <c r="AY112" s="15" t="s">
        <v>121</v>
      </c>
      <c r="BE112" s="168">
        <f>IF(N112="základní",J112,0)</f>
        <v>0</v>
      </c>
      <c r="BF112" s="168">
        <f>IF(N112="snížená",J112,0)</f>
        <v>0</v>
      </c>
      <c r="BG112" s="168">
        <f>IF(N112="zákl. přenesená",J112,0)</f>
        <v>0</v>
      </c>
      <c r="BH112" s="168">
        <f>IF(N112="sníž. přenesená",J112,0)</f>
        <v>0</v>
      </c>
      <c r="BI112" s="168">
        <f>IF(N112="nulová",J112,0)</f>
        <v>0</v>
      </c>
      <c r="BJ112" s="15" t="s">
        <v>77</v>
      </c>
      <c r="BK112" s="168">
        <f>ROUND(I112*H112,2)</f>
        <v>0</v>
      </c>
      <c r="BL112" s="15" t="s">
        <v>77</v>
      </c>
      <c r="BM112" s="167" t="s">
        <v>2063</v>
      </c>
    </row>
    <row r="113" spans="1:65" s="2" customFormat="1" ht="11.25">
      <c r="A113" s="32"/>
      <c r="B113" s="33"/>
      <c r="C113" s="34"/>
      <c r="D113" s="204" t="s">
        <v>2029</v>
      </c>
      <c r="E113" s="34"/>
      <c r="F113" s="205" t="s">
        <v>2064</v>
      </c>
      <c r="G113" s="34"/>
      <c r="H113" s="34"/>
      <c r="I113" s="206"/>
      <c r="J113" s="34"/>
      <c r="K113" s="34"/>
      <c r="L113" s="37"/>
      <c r="M113" s="207"/>
      <c r="N113" s="208"/>
      <c r="O113" s="62"/>
      <c r="P113" s="62"/>
      <c r="Q113" s="62"/>
      <c r="R113" s="62"/>
      <c r="S113" s="62"/>
      <c r="T113" s="63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5" t="s">
        <v>2029</v>
      </c>
      <c r="AU113" s="15" t="s">
        <v>79</v>
      </c>
    </row>
    <row r="114" spans="1:65" s="2" customFormat="1" ht="24.2" customHeight="1">
      <c r="A114" s="32"/>
      <c r="B114" s="33"/>
      <c r="C114" s="183" t="s">
        <v>150</v>
      </c>
      <c r="D114" s="183" t="s">
        <v>1120</v>
      </c>
      <c r="E114" s="184" t="s">
        <v>2065</v>
      </c>
      <c r="F114" s="185" t="s">
        <v>2066</v>
      </c>
      <c r="G114" s="186" t="s">
        <v>659</v>
      </c>
      <c r="H114" s="187">
        <v>1</v>
      </c>
      <c r="I114" s="188"/>
      <c r="J114" s="189">
        <f>ROUND(I114*H114,2)</f>
        <v>0</v>
      </c>
      <c r="K114" s="185" t="s">
        <v>2027</v>
      </c>
      <c r="L114" s="37"/>
      <c r="M114" s="190" t="s">
        <v>19</v>
      </c>
      <c r="N114" s="191" t="s">
        <v>41</v>
      </c>
      <c r="O114" s="62"/>
      <c r="P114" s="165">
        <f>O114*H114</f>
        <v>0</v>
      </c>
      <c r="Q114" s="165">
        <v>0.20014999999999999</v>
      </c>
      <c r="R114" s="165">
        <f>Q114*H114</f>
        <v>0.20014999999999999</v>
      </c>
      <c r="S114" s="165">
        <v>0</v>
      </c>
      <c r="T114" s="166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7" t="s">
        <v>77</v>
      </c>
      <c r="AT114" s="167" t="s">
        <v>1120</v>
      </c>
      <c r="AU114" s="167" t="s">
        <v>79</v>
      </c>
      <c r="AY114" s="15" t="s">
        <v>121</v>
      </c>
      <c r="BE114" s="168">
        <f>IF(N114="základní",J114,0)</f>
        <v>0</v>
      </c>
      <c r="BF114" s="168">
        <f>IF(N114="snížená",J114,0)</f>
        <v>0</v>
      </c>
      <c r="BG114" s="168">
        <f>IF(N114="zákl. přenesená",J114,0)</f>
        <v>0</v>
      </c>
      <c r="BH114" s="168">
        <f>IF(N114="sníž. přenesená",J114,0)</f>
        <v>0</v>
      </c>
      <c r="BI114" s="168">
        <f>IF(N114="nulová",J114,0)</f>
        <v>0</v>
      </c>
      <c r="BJ114" s="15" t="s">
        <v>77</v>
      </c>
      <c r="BK114" s="168">
        <f>ROUND(I114*H114,2)</f>
        <v>0</v>
      </c>
      <c r="BL114" s="15" t="s">
        <v>77</v>
      </c>
      <c r="BM114" s="167" t="s">
        <v>2067</v>
      </c>
    </row>
    <row r="115" spans="1:65" s="2" customFormat="1" ht="11.25">
      <c r="A115" s="32"/>
      <c r="B115" s="33"/>
      <c r="C115" s="34"/>
      <c r="D115" s="204" t="s">
        <v>2029</v>
      </c>
      <c r="E115" s="34"/>
      <c r="F115" s="205" t="s">
        <v>2068</v>
      </c>
      <c r="G115" s="34"/>
      <c r="H115" s="34"/>
      <c r="I115" s="206"/>
      <c r="J115" s="34"/>
      <c r="K115" s="34"/>
      <c r="L115" s="37"/>
      <c r="M115" s="207"/>
      <c r="N115" s="208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2029</v>
      </c>
      <c r="AU115" s="15" t="s">
        <v>79</v>
      </c>
    </row>
    <row r="116" spans="1:65" s="2" customFormat="1" ht="21.75" customHeight="1">
      <c r="A116" s="32"/>
      <c r="B116" s="33"/>
      <c r="C116" s="183" t="s">
        <v>154</v>
      </c>
      <c r="D116" s="183" t="s">
        <v>1120</v>
      </c>
      <c r="E116" s="184" t="s">
        <v>2069</v>
      </c>
      <c r="F116" s="185" t="s">
        <v>2070</v>
      </c>
      <c r="G116" s="186" t="s">
        <v>659</v>
      </c>
      <c r="H116" s="187">
        <v>1</v>
      </c>
      <c r="I116" s="188"/>
      <c r="J116" s="189">
        <f>ROUND(I116*H116,2)</f>
        <v>0</v>
      </c>
      <c r="K116" s="185" t="s">
        <v>2027</v>
      </c>
      <c r="L116" s="37"/>
      <c r="M116" s="190" t="s">
        <v>19</v>
      </c>
      <c r="N116" s="191" t="s">
        <v>41</v>
      </c>
      <c r="O116" s="62"/>
      <c r="P116" s="165">
        <f>O116*H116</f>
        <v>0</v>
      </c>
      <c r="Q116" s="165">
        <v>0</v>
      </c>
      <c r="R116" s="165">
        <f>Q116*H116</f>
        <v>0</v>
      </c>
      <c r="S116" s="165">
        <v>0</v>
      </c>
      <c r="T116" s="166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7" t="s">
        <v>77</v>
      </c>
      <c r="AT116" s="167" t="s">
        <v>1120</v>
      </c>
      <c r="AU116" s="167" t="s">
        <v>79</v>
      </c>
      <c r="AY116" s="15" t="s">
        <v>121</v>
      </c>
      <c r="BE116" s="168">
        <f>IF(N116="základní",J116,0)</f>
        <v>0</v>
      </c>
      <c r="BF116" s="168">
        <f>IF(N116="snížená",J116,0)</f>
        <v>0</v>
      </c>
      <c r="BG116" s="168">
        <f>IF(N116="zákl. přenesená",J116,0)</f>
        <v>0</v>
      </c>
      <c r="BH116" s="168">
        <f>IF(N116="sníž. přenesená",J116,0)</f>
        <v>0</v>
      </c>
      <c r="BI116" s="168">
        <f>IF(N116="nulová",J116,0)</f>
        <v>0</v>
      </c>
      <c r="BJ116" s="15" t="s">
        <v>77</v>
      </c>
      <c r="BK116" s="168">
        <f>ROUND(I116*H116,2)</f>
        <v>0</v>
      </c>
      <c r="BL116" s="15" t="s">
        <v>77</v>
      </c>
      <c r="BM116" s="167" t="s">
        <v>2071</v>
      </c>
    </row>
    <row r="117" spans="1:65" s="2" customFormat="1" ht="11.25">
      <c r="A117" s="32"/>
      <c r="B117" s="33"/>
      <c r="C117" s="34"/>
      <c r="D117" s="204" t="s">
        <v>2029</v>
      </c>
      <c r="E117" s="34"/>
      <c r="F117" s="205" t="s">
        <v>2072</v>
      </c>
      <c r="G117" s="34"/>
      <c r="H117" s="34"/>
      <c r="I117" s="206"/>
      <c r="J117" s="34"/>
      <c r="K117" s="34"/>
      <c r="L117" s="37"/>
      <c r="M117" s="207"/>
      <c r="N117" s="208"/>
      <c r="O117" s="62"/>
      <c r="P117" s="62"/>
      <c r="Q117" s="62"/>
      <c r="R117" s="62"/>
      <c r="S117" s="62"/>
      <c r="T117" s="63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2029</v>
      </c>
      <c r="AU117" s="15" t="s">
        <v>79</v>
      </c>
    </row>
    <row r="118" spans="1:65" s="2" customFormat="1" ht="21.75" customHeight="1">
      <c r="A118" s="32"/>
      <c r="B118" s="33"/>
      <c r="C118" s="183" t="s">
        <v>158</v>
      </c>
      <c r="D118" s="183" t="s">
        <v>1120</v>
      </c>
      <c r="E118" s="184" t="s">
        <v>2073</v>
      </c>
      <c r="F118" s="185" t="s">
        <v>2074</v>
      </c>
      <c r="G118" s="186" t="s">
        <v>659</v>
      </c>
      <c r="H118" s="187">
        <v>1</v>
      </c>
      <c r="I118" s="188"/>
      <c r="J118" s="189">
        <f>ROUND(I118*H118,2)</f>
        <v>0</v>
      </c>
      <c r="K118" s="185" t="s">
        <v>2027</v>
      </c>
      <c r="L118" s="37"/>
      <c r="M118" s="190" t="s">
        <v>19</v>
      </c>
      <c r="N118" s="191" t="s">
        <v>41</v>
      </c>
      <c r="O118" s="62"/>
      <c r="P118" s="165">
        <f>O118*H118</f>
        <v>0</v>
      </c>
      <c r="Q118" s="165">
        <v>0</v>
      </c>
      <c r="R118" s="165">
        <f>Q118*H118</f>
        <v>0</v>
      </c>
      <c r="S118" s="165">
        <v>0</v>
      </c>
      <c r="T118" s="166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7" t="s">
        <v>77</v>
      </c>
      <c r="AT118" s="167" t="s">
        <v>1120</v>
      </c>
      <c r="AU118" s="167" t="s">
        <v>79</v>
      </c>
      <c r="AY118" s="15" t="s">
        <v>121</v>
      </c>
      <c r="BE118" s="168">
        <f>IF(N118="základní",J118,0)</f>
        <v>0</v>
      </c>
      <c r="BF118" s="168">
        <f>IF(N118="snížená",J118,0)</f>
        <v>0</v>
      </c>
      <c r="BG118" s="168">
        <f>IF(N118="zákl. přenesená",J118,0)</f>
        <v>0</v>
      </c>
      <c r="BH118" s="168">
        <f>IF(N118="sníž. přenesená",J118,0)</f>
        <v>0</v>
      </c>
      <c r="BI118" s="168">
        <f>IF(N118="nulová",J118,0)</f>
        <v>0</v>
      </c>
      <c r="BJ118" s="15" t="s">
        <v>77</v>
      </c>
      <c r="BK118" s="168">
        <f>ROUND(I118*H118,2)</f>
        <v>0</v>
      </c>
      <c r="BL118" s="15" t="s">
        <v>77</v>
      </c>
      <c r="BM118" s="167" t="s">
        <v>2075</v>
      </c>
    </row>
    <row r="119" spans="1:65" s="2" customFormat="1" ht="11.25">
      <c r="A119" s="32"/>
      <c r="B119" s="33"/>
      <c r="C119" s="34"/>
      <c r="D119" s="204" t="s">
        <v>2029</v>
      </c>
      <c r="E119" s="34"/>
      <c r="F119" s="205" t="s">
        <v>2076</v>
      </c>
      <c r="G119" s="34"/>
      <c r="H119" s="34"/>
      <c r="I119" s="206"/>
      <c r="J119" s="34"/>
      <c r="K119" s="34"/>
      <c r="L119" s="37"/>
      <c r="M119" s="207"/>
      <c r="N119" s="208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2029</v>
      </c>
      <c r="AU119" s="15" t="s">
        <v>79</v>
      </c>
    </row>
    <row r="120" spans="1:65" s="2" customFormat="1" ht="21.75" customHeight="1">
      <c r="A120" s="32"/>
      <c r="B120" s="33"/>
      <c r="C120" s="183" t="s">
        <v>162</v>
      </c>
      <c r="D120" s="183" t="s">
        <v>1120</v>
      </c>
      <c r="E120" s="184" t="s">
        <v>2077</v>
      </c>
      <c r="F120" s="185" t="s">
        <v>2078</v>
      </c>
      <c r="G120" s="186" t="s">
        <v>659</v>
      </c>
      <c r="H120" s="187">
        <v>1</v>
      </c>
      <c r="I120" s="188"/>
      <c r="J120" s="189">
        <f>ROUND(I120*H120,2)</f>
        <v>0</v>
      </c>
      <c r="K120" s="185" t="s">
        <v>2027</v>
      </c>
      <c r="L120" s="37"/>
      <c r="M120" s="190" t="s">
        <v>19</v>
      </c>
      <c r="N120" s="191" t="s">
        <v>41</v>
      </c>
      <c r="O120" s="62"/>
      <c r="P120" s="165">
        <f>O120*H120</f>
        <v>0</v>
      </c>
      <c r="Q120" s="165">
        <v>0</v>
      </c>
      <c r="R120" s="165">
        <f>Q120*H120</f>
        <v>0</v>
      </c>
      <c r="S120" s="165">
        <v>0</v>
      </c>
      <c r="T120" s="166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7" t="s">
        <v>77</v>
      </c>
      <c r="AT120" s="167" t="s">
        <v>1120</v>
      </c>
      <c r="AU120" s="167" t="s">
        <v>79</v>
      </c>
      <c r="AY120" s="15" t="s">
        <v>121</v>
      </c>
      <c r="BE120" s="168">
        <f>IF(N120="základní",J120,0)</f>
        <v>0</v>
      </c>
      <c r="BF120" s="168">
        <f>IF(N120="snížená",J120,0)</f>
        <v>0</v>
      </c>
      <c r="BG120" s="168">
        <f>IF(N120="zákl. přenesená",J120,0)</f>
        <v>0</v>
      </c>
      <c r="BH120" s="168">
        <f>IF(N120="sníž. přenesená",J120,0)</f>
        <v>0</v>
      </c>
      <c r="BI120" s="168">
        <f>IF(N120="nulová",J120,0)</f>
        <v>0</v>
      </c>
      <c r="BJ120" s="15" t="s">
        <v>77</v>
      </c>
      <c r="BK120" s="168">
        <f>ROUND(I120*H120,2)</f>
        <v>0</v>
      </c>
      <c r="BL120" s="15" t="s">
        <v>77</v>
      </c>
      <c r="BM120" s="167" t="s">
        <v>2079</v>
      </c>
    </row>
    <row r="121" spans="1:65" s="2" customFormat="1" ht="11.25">
      <c r="A121" s="32"/>
      <c r="B121" s="33"/>
      <c r="C121" s="34"/>
      <c r="D121" s="204" t="s">
        <v>2029</v>
      </c>
      <c r="E121" s="34"/>
      <c r="F121" s="205" t="s">
        <v>2080</v>
      </c>
      <c r="G121" s="34"/>
      <c r="H121" s="34"/>
      <c r="I121" s="206"/>
      <c r="J121" s="34"/>
      <c r="K121" s="34"/>
      <c r="L121" s="37"/>
      <c r="M121" s="207"/>
      <c r="N121" s="208"/>
      <c r="O121" s="62"/>
      <c r="P121" s="62"/>
      <c r="Q121" s="62"/>
      <c r="R121" s="62"/>
      <c r="S121" s="62"/>
      <c r="T121" s="63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5" t="s">
        <v>2029</v>
      </c>
      <c r="AU121" s="15" t="s">
        <v>79</v>
      </c>
    </row>
    <row r="122" spans="1:65" s="2" customFormat="1" ht="21.75" customHeight="1">
      <c r="A122" s="32"/>
      <c r="B122" s="33"/>
      <c r="C122" s="183" t="s">
        <v>166</v>
      </c>
      <c r="D122" s="183" t="s">
        <v>1120</v>
      </c>
      <c r="E122" s="184" t="s">
        <v>2081</v>
      </c>
      <c r="F122" s="185" t="s">
        <v>2082</v>
      </c>
      <c r="G122" s="186" t="s">
        <v>659</v>
      </c>
      <c r="H122" s="187">
        <v>1</v>
      </c>
      <c r="I122" s="188"/>
      <c r="J122" s="189">
        <f>ROUND(I122*H122,2)</f>
        <v>0</v>
      </c>
      <c r="K122" s="185" t="s">
        <v>2027</v>
      </c>
      <c r="L122" s="37"/>
      <c r="M122" s="190" t="s">
        <v>19</v>
      </c>
      <c r="N122" s="191" t="s">
        <v>41</v>
      </c>
      <c r="O122" s="62"/>
      <c r="P122" s="165">
        <f>O122*H122</f>
        <v>0</v>
      </c>
      <c r="Q122" s="165">
        <v>0</v>
      </c>
      <c r="R122" s="165">
        <f>Q122*H122</f>
        <v>0</v>
      </c>
      <c r="S122" s="165">
        <v>0</v>
      </c>
      <c r="T122" s="16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7" t="s">
        <v>77</v>
      </c>
      <c r="AT122" s="167" t="s">
        <v>1120</v>
      </c>
      <c r="AU122" s="167" t="s">
        <v>79</v>
      </c>
      <c r="AY122" s="15" t="s">
        <v>121</v>
      </c>
      <c r="BE122" s="168">
        <f>IF(N122="základní",J122,0)</f>
        <v>0</v>
      </c>
      <c r="BF122" s="168">
        <f>IF(N122="snížená",J122,0)</f>
        <v>0</v>
      </c>
      <c r="BG122" s="168">
        <f>IF(N122="zákl. přenesená",J122,0)</f>
        <v>0</v>
      </c>
      <c r="BH122" s="168">
        <f>IF(N122="sníž. přenesená",J122,0)</f>
        <v>0</v>
      </c>
      <c r="BI122" s="168">
        <f>IF(N122="nulová",J122,0)</f>
        <v>0</v>
      </c>
      <c r="BJ122" s="15" t="s">
        <v>77</v>
      </c>
      <c r="BK122" s="168">
        <f>ROUND(I122*H122,2)</f>
        <v>0</v>
      </c>
      <c r="BL122" s="15" t="s">
        <v>77</v>
      </c>
      <c r="BM122" s="167" t="s">
        <v>2083</v>
      </c>
    </row>
    <row r="123" spans="1:65" s="2" customFormat="1" ht="11.25">
      <c r="A123" s="32"/>
      <c r="B123" s="33"/>
      <c r="C123" s="34"/>
      <c r="D123" s="204" t="s">
        <v>2029</v>
      </c>
      <c r="E123" s="34"/>
      <c r="F123" s="205" t="s">
        <v>2084</v>
      </c>
      <c r="G123" s="34"/>
      <c r="H123" s="34"/>
      <c r="I123" s="206"/>
      <c r="J123" s="34"/>
      <c r="K123" s="34"/>
      <c r="L123" s="37"/>
      <c r="M123" s="207"/>
      <c r="N123" s="208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2029</v>
      </c>
      <c r="AU123" s="15" t="s">
        <v>79</v>
      </c>
    </row>
    <row r="124" spans="1:65" s="2" customFormat="1" ht="24.2" customHeight="1">
      <c r="A124" s="32"/>
      <c r="B124" s="33"/>
      <c r="C124" s="183" t="s">
        <v>170</v>
      </c>
      <c r="D124" s="183" t="s">
        <v>1120</v>
      </c>
      <c r="E124" s="184" t="s">
        <v>2085</v>
      </c>
      <c r="F124" s="185" t="s">
        <v>2086</v>
      </c>
      <c r="G124" s="186" t="s">
        <v>659</v>
      </c>
      <c r="H124" s="187">
        <v>1</v>
      </c>
      <c r="I124" s="188"/>
      <c r="J124" s="189">
        <f>ROUND(I124*H124,2)</f>
        <v>0</v>
      </c>
      <c r="K124" s="185" t="s">
        <v>2027</v>
      </c>
      <c r="L124" s="37"/>
      <c r="M124" s="190" t="s">
        <v>19</v>
      </c>
      <c r="N124" s="191" t="s">
        <v>41</v>
      </c>
      <c r="O124" s="62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7" t="s">
        <v>77</v>
      </c>
      <c r="AT124" s="167" t="s">
        <v>1120</v>
      </c>
      <c r="AU124" s="167" t="s">
        <v>79</v>
      </c>
      <c r="AY124" s="15" t="s">
        <v>121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77</v>
      </c>
      <c r="BK124" s="168">
        <f>ROUND(I124*H124,2)</f>
        <v>0</v>
      </c>
      <c r="BL124" s="15" t="s">
        <v>77</v>
      </c>
      <c r="BM124" s="167" t="s">
        <v>2087</v>
      </c>
    </row>
    <row r="125" spans="1:65" s="2" customFormat="1" ht="11.25">
      <c r="A125" s="32"/>
      <c r="B125" s="33"/>
      <c r="C125" s="34"/>
      <c r="D125" s="204" t="s">
        <v>2029</v>
      </c>
      <c r="E125" s="34"/>
      <c r="F125" s="205" t="s">
        <v>2088</v>
      </c>
      <c r="G125" s="34"/>
      <c r="H125" s="34"/>
      <c r="I125" s="206"/>
      <c r="J125" s="34"/>
      <c r="K125" s="34"/>
      <c r="L125" s="37"/>
      <c r="M125" s="207"/>
      <c r="N125" s="208"/>
      <c r="O125" s="62"/>
      <c r="P125" s="62"/>
      <c r="Q125" s="62"/>
      <c r="R125" s="62"/>
      <c r="S125" s="62"/>
      <c r="T125" s="63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2029</v>
      </c>
      <c r="AU125" s="15" t="s">
        <v>79</v>
      </c>
    </row>
    <row r="126" spans="1:65" s="2" customFormat="1" ht="24.2" customHeight="1">
      <c r="A126" s="32"/>
      <c r="B126" s="33"/>
      <c r="C126" s="183" t="s">
        <v>8</v>
      </c>
      <c r="D126" s="183" t="s">
        <v>1120</v>
      </c>
      <c r="E126" s="184" t="s">
        <v>2089</v>
      </c>
      <c r="F126" s="185" t="s">
        <v>2090</v>
      </c>
      <c r="G126" s="186" t="s">
        <v>659</v>
      </c>
      <c r="H126" s="187">
        <v>1</v>
      </c>
      <c r="I126" s="188"/>
      <c r="J126" s="189">
        <f>ROUND(I126*H126,2)</f>
        <v>0</v>
      </c>
      <c r="K126" s="185" t="s">
        <v>2027</v>
      </c>
      <c r="L126" s="37"/>
      <c r="M126" s="190" t="s">
        <v>19</v>
      </c>
      <c r="N126" s="191" t="s">
        <v>41</v>
      </c>
      <c r="O126" s="62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7" t="s">
        <v>77</v>
      </c>
      <c r="AT126" s="167" t="s">
        <v>1120</v>
      </c>
      <c r="AU126" s="167" t="s">
        <v>79</v>
      </c>
      <c r="AY126" s="15" t="s">
        <v>121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77</v>
      </c>
      <c r="BK126" s="168">
        <f>ROUND(I126*H126,2)</f>
        <v>0</v>
      </c>
      <c r="BL126" s="15" t="s">
        <v>77</v>
      </c>
      <c r="BM126" s="167" t="s">
        <v>2091</v>
      </c>
    </row>
    <row r="127" spans="1:65" s="2" customFormat="1" ht="11.25">
      <c r="A127" s="32"/>
      <c r="B127" s="33"/>
      <c r="C127" s="34"/>
      <c r="D127" s="204" t="s">
        <v>2029</v>
      </c>
      <c r="E127" s="34"/>
      <c r="F127" s="205" t="s">
        <v>2092</v>
      </c>
      <c r="G127" s="34"/>
      <c r="H127" s="34"/>
      <c r="I127" s="206"/>
      <c r="J127" s="34"/>
      <c r="K127" s="34"/>
      <c r="L127" s="37"/>
      <c r="M127" s="207"/>
      <c r="N127" s="208"/>
      <c r="O127" s="62"/>
      <c r="P127" s="62"/>
      <c r="Q127" s="62"/>
      <c r="R127" s="62"/>
      <c r="S127" s="62"/>
      <c r="T127" s="63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2029</v>
      </c>
      <c r="AU127" s="15" t="s">
        <v>79</v>
      </c>
    </row>
    <row r="128" spans="1:65" s="2" customFormat="1" ht="24.2" customHeight="1">
      <c r="A128" s="32"/>
      <c r="B128" s="33"/>
      <c r="C128" s="155" t="s">
        <v>177</v>
      </c>
      <c r="D128" s="155" t="s">
        <v>116</v>
      </c>
      <c r="E128" s="156" t="s">
        <v>2093</v>
      </c>
      <c r="F128" s="157" t="s">
        <v>2094</v>
      </c>
      <c r="G128" s="158" t="s">
        <v>2095</v>
      </c>
      <c r="H128" s="159">
        <v>1</v>
      </c>
      <c r="I128" s="160"/>
      <c r="J128" s="161">
        <f>ROUND(I128*H128,2)</f>
        <v>0</v>
      </c>
      <c r="K128" s="157" t="s">
        <v>2027</v>
      </c>
      <c r="L128" s="162"/>
      <c r="M128" s="163" t="s">
        <v>19</v>
      </c>
      <c r="N128" s="164" t="s">
        <v>41</v>
      </c>
      <c r="O128" s="62"/>
      <c r="P128" s="165">
        <f>O128*H128</f>
        <v>0</v>
      </c>
      <c r="Q128" s="165">
        <v>1.2999999999999999E-4</v>
      </c>
      <c r="R128" s="165">
        <f>Q128*H128</f>
        <v>1.2999999999999999E-4</v>
      </c>
      <c r="S128" s="165">
        <v>0</v>
      </c>
      <c r="T128" s="16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7" t="s">
        <v>283</v>
      </c>
      <c r="AT128" s="167" t="s">
        <v>116</v>
      </c>
      <c r="AU128" s="167" t="s">
        <v>79</v>
      </c>
      <c r="AY128" s="15" t="s">
        <v>121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77</v>
      </c>
      <c r="BK128" s="168">
        <f>ROUND(I128*H128,2)</f>
        <v>0</v>
      </c>
      <c r="BL128" s="15" t="s">
        <v>283</v>
      </c>
      <c r="BM128" s="167" t="s">
        <v>2096</v>
      </c>
    </row>
    <row r="129" spans="1:65" s="2" customFormat="1" ht="24.2" customHeight="1">
      <c r="A129" s="32"/>
      <c r="B129" s="33"/>
      <c r="C129" s="155" t="s">
        <v>181</v>
      </c>
      <c r="D129" s="155" t="s">
        <v>116</v>
      </c>
      <c r="E129" s="156" t="s">
        <v>2097</v>
      </c>
      <c r="F129" s="157" t="s">
        <v>2098</v>
      </c>
      <c r="G129" s="158" t="s">
        <v>2095</v>
      </c>
      <c r="H129" s="159">
        <v>1</v>
      </c>
      <c r="I129" s="160"/>
      <c r="J129" s="161">
        <f>ROUND(I129*H129,2)</f>
        <v>0</v>
      </c>
      <c r="K129" s="157" t="s">
        <v>2027</v>
      </c>
      <c r="L129" s="162"/>
      <c r="M129" s="209" t="s">
        <v>19</v>
      </c>
      <c r="N129" s="210" t="s">
        <v>41</v>
      </c>
      <c r="O129" s="194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7" t="s">
        <v>283</v>
      </c>
      <c r="AT129" s="167" t="s">
        <v>116</v>
      </c>
      <c r="AU129" s="167" t="s">
        <v>79</v>
      </c>
      <c r="AY129" s="15" t="s">
        <v>121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5" t="s">
        <v>77</v>
      </c>
      <c r="BK129" s="168">
        <f>ROUND(I129*H129,2)</f>
        <v>0</v>
      </c>
      <c r="BL129" s="15" t="s">
        <v>283</v>
      </c>
      <c r="BM129" s="167" t="s">
        <v>2099</v>
      </c>
    </row>
    <row r="130" spans="1:65" s="2" customFormat="1" ht="6.95" customHeight="1">
      <c r="A130" s="32"/>
      <c r="B130" s="45"/>
      <c r="C130" s="46"/>
      <c r="D130" s="46"/>
      <c r="E130" s="46"/>
      <c r="F130" s="46"/>
      <c r="G130" s="46"/>
      <c r="H130" s="46"/>
      <c r="I130" s="46"/>
      <c r="J130" s="46"/>
      <c r="K130" s="46"/>
      <c r="L130" s="37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sheetProtection algorithmName="SHA-512" hashValue="0zecUFdbUgEYCR0uqFv1gv886jMou/A/0ZcZrpozdK8TStKZo1peB4d20g9VPdiv1WOkCk4jwvuqDICURCR3rw==" saltValue="nO3Tajd/mx4EkL6x25G6RusqMzEbJSrevxSlkTNubZaruY66rdakgV5XDUIU/RUyVKrZo2tEsWPdSy4pRgmL8w==" spinCount="100000" sheet="1" objects="1" scenarios="1" formatColumns="0" formatRows="0" autoFilter="0"/>
  <autoFilter ref="C90:K129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9" r:id="rId2"/>
    <hyperlink ref="F103" r:id="rId3"/>
    <hyperlink ref="F105" r:id="rId4"/>
    <hyperlink ref="F107" r:id="rId5"/>
    <hyperlink ref="F109" r:id="rId6"/>
    <hyperlink ref="F111" r:id="rId7"/>
    <hyperlink ref="F113" r:id="rId8"/>
    <hyperlink ref="F115" r:id="rId9"/>
    <hyperlink ref="F117" r:id="rId10"/>
    <hyperlink ref="F119" r:id="rId11"/>
    <hyperlink ref="F121" r:id="rId12"/>
    <hyperlink ref="F123" r:id="rId13"/>
    <hyperlink ref="F125" r:id="rId14"/>
    <hyperlink ref="F127" r:id="rId1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90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79</v>
      </c>
    </row>
    <row r="4" spans="1:46" s="1" customFormat="1" ht="24.95" customHeight="1">
      <c r="B4" s="18"/>
      <c r="D4" s="108" t="s">
        <v>91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26.25" customHeight="1">
      <c r="B7" s="18"/>
      <c r="E7" s="337" t="str">
        <f>'Rekapitulace stavby'!K6</f>
        <v>Údržba, opravy a odstraňování závad u SSZT 2022-23-Opravy sdělovacího zařízení OŘ Ostrava-oblast OLC</v>
      </c>
      <c r="F7" s="338"/>
      <c r="G7" s="338"/>
      <c r="H7" s="338"/>
      <c r="L7" s="18"/>
    </row>
    <row r="8" spans="1:46" s="1" customFormat="1" ht="12" customHeight="1">
      <c r="B8" s="18"/>
      <c r="D8" s="110" t="s">
        <v>92</v>
      </c>
      <c r="L8" s="18"/>
    </row>
    <row r="9" spans="1:46" s="2" customFormat="1" ht="16.5" customHeight="1">
      <c r="A9" s="32"/>
      <c r="B9" s="37"/>
      <c r="C9" s="32"/>
      <c r="D9" s="32"/>
      <c r="E9" s="337" t="s">
        <v>93</v>
      </c>
      <c r="F9" s="339"/>
      <c r="G9" s="339"/>
      <c r="H9" s="339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94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40" t="s">
        <v>2100</v>
      </c>
      <c r="F11" s="339"/>
      <c r="G11" s="339"/>
      <c r="H11" s="339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96</v>
      </c>
      <c r="G14" s="32"/>
      <c r="H14" s="32"/>
      <c r="I14" s="110" t="s">
        <v>23</v>
      </c>
      <c r="J14" s="112">
        <f>'Rekapitulace stavby'!AN8</f>
        <v>0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24</v>
      </c>
      <c r="E16" s="32"/>
      <c r="F16" s="32"/>
      <c r="G16" s="32"/>
      <c r="H16" s="32"/>
      <c r="I16" s="110" t="s">
        <v>25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26</v>
      </c>
      <c r="F17" s="32"/>
      <c r="G17" s="32"/>
      <c r="H17" s="32"/>
      <c r="I17" s="110" t="s">
        <v>27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28</v>
      </c>
      <c r="E19" s="32"/>
      <c r="F19" s="32"/>
      <c r="G19" s="32"/>
      <c r="H19" s="32"/>
      <c r="I19" s="110" t="s">
        <v>25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1" t="str">
        <f>'Rekapitulace stavby'!E14</f>
        <v>Vyplň údaj</v>
      </c>
      <c r="F20" s="342"/>
      <c r="G20" s="342"/>
      <c r="H20" s="342"/>
      <c r="I20" s="110" t="s">
        <v>27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30</v>
      </c>
      <c r="E22" s="32"/>
      <c r="F22" s="32"/>
      <c r="G22" s="32"/>
      <c r="H22" s="32"/>
      <c r="I22" s="110" t="s">
        <v>25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26</v>
      </c>
      <c r="F23" s="32"/>
      <c r="G23" s="32"/>
      <c r="H23" s="32"/>
      <c r="I23" s="110" t="s">
        <v>27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32</v>
      </c>
      <c r="E25" s="32"/>
      <c r="F25" s="32"/>
      <c r="G25" s="32"/>
      <c r="H25" s="32"/>
      <c r="I25" s="110" t="s">
        <v>25</v>
      </c>
      <c r="J25" s="101" t="s">
        <v>19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33</v>
      </c>
      <c r="F26" s="32"/>
      <c r="G26" s="32"/>
      <c r="H26" s="32"/>
      <c r="I26" s="110" t="s">
        <v>27</v>
      </c>
      <c r="J26" s="101" t="s">
        <v>19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34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3" t="s">
        <v>19</v>
      </c>
      <c r="F29" s="343"/>
      <c r="G29" s="343"/>
      <c r="H29" s="343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36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38</v>
      </c>
      <c r="G34" s="32"/>
      <c r="H34" s="32"/>
      <c r="I34" s="119" t="s">
        <v>37</v>
      </c>
      <c r="J34" s="119" t="s">
        <v>39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40</v>
      </c>
      <c r="E35" s="110" t="s">
        <v>41</v>
      </c>
      <c r="F35" s="121">
        <f>ROUND((SUM(BE87:BE94)),  2)</f>
        <v>0</v>
      </c>
      <c r="G35" s="32"/>
      <c r="H35" s="32"/>
      <c r="I35" s="122">
        <v>0.21</v>
      </c>
      <c r="J35" s="121">
        <f>ROUND(((SUM(BE87:BE94))*I35),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42</v>
      </c>
      <c r="F36" s="121">
        <f>ROUND((SUM(BF87:BF94)),  2)</f>
        <v>0</v>
      </c>
      <c r="G36" s="32"/>
      <c r="H36" s="32"/>
      <c r="I36" s="122">
        <v>0.15</v>
      </c>
      <c r="J36" s="121">
        <f>ROUND(((SUM(BF87:BF94))*I36),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43</v>
      </c>
      <c r="F37" s="121">
        <f>ROUND((SUM(BG87:BG94)),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44</v>
      </c>
      <c r="F38" s="121">
        <f>ROUND((SUM(BH87:BH94)),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45</v>
      </c>
      <c r="F39" s="121">
        <f>ROUND((SUM(BI87:BI94)),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46</v>
      </c>
      <c r="E41" s="125"/>
      <c r="F41" s="125"/>
      <c r="G41" s="126" t="s">
        <v>47</v>
      </c>
      <c r="H41" s="127" t="s">
        <v>48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98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6.25" customHeight="1">
      <c r="A50" s="32"/>
      <c r="B50" s="33"/>
      <c r="C50" s="34"/>
      <c r="D50" s="34"/>
      <c r="E50" s="344" t="str">
        <f>E7</f>
        <v>Údržba, opravy a odstraňování závad u SSZT 2022-23-Opravy sdělovacího zařízení OŘ Ostrava-oblast OLC</v>
      </c>
      <c r="F50" s="345"/>
      <c r="G50" s="345"/>
      <c r="H50" s="345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92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4" t="s">
        <v>93</v>
      </c>
      <c r="F52" s="346"/>
      <c r="G52" s="346"/>
      <c r="H52" s="346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94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3" t="str">
        <f>E11</f>
        <v xml:space="preserve">03 - VRN+VON </v>
      </c>
      <c r="F54" s="346"/>
      <c r="G54" s="346"/>
      <c r="H54" s="346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>Olomouc</v>
      </c>
      <c r="G56" s="34"/>
      <c r="H56" s="34"/>
      <c r="I56" s="27" t="s">
        <v>23</v>
      </c>
      <c r="J56" s="57">
        <f>IF(J14="","",J14)</f>
        <v>0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24</v>
      </c>
      <c r="D58" s="34"/>
      <c r="E58" s="34"/>
      <c r="F58" s="25" t="str">
        <f>E17</f>
        <v xml:space="preserve"> </v>
      </c>
      <c r="G58" s="34"/>
      <c r="H58" s="34"/>
      <c r="I58" s="27" t="s">
        <v>30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28</v>
      </c>
      <c r="D59" s="34"/>
      <c r="E59" s="34"/>
      <c r="F59" s="25" t="str">
        <f>IF(E20="","",E20)</f>
        <v>Vyplň údaj</v>
      </c>
      <c r="G59" s="34"/>
      <c r="H59" s="34"/>
      <c r="I59" s="27" t="s">
        <v>32</v>
      </c>
      <c r="J59" s="30" t="str">
        <f>E26</f>
        <v>Ing. Hojgrová Janka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99</v>
      </c>
      <c r="D61" s="135"/>
      <c r="E61" s="135"/>
      <c r="F61" s="135"/>
      <c r="G61" s="135"/>
      <c r="H61" s="135"/>
      <c r="I61" s="135"/>
      <c r="J61" s="136" t="s">
        <v>100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68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101</v>
      </c>
    </row>
    <row r="64" spans="1:47" s="9" customFormat="1" ht="24.95" customHeight="1">
      <c r="B64" s="138"/>
      <c r="C64" s="139"/>
      <c r="D64" s="140" t="s">
        <v>2101</v>
      </c>
      <c r="E64" s="141"/>
      <c r="F64" s="141"/>
      <c r="G64" s="141"/>
      <c r="H64" s="141"/>
      <c r="I64" s="141"/>
      <c r="J64" s="142">
        <f>J88</f>
        <v>0</v>
      </c>
      <c r="K64" s="139"/>
      <c r="L64" s="143"/>
    </row>
    <row r="65" spans="1:31" s="12" customFormat="1" ht="19.899999999999999" customHeight="1">
      <c r="B65" s="197"/>
      <c r="C65" s="95"/>
      <c r="D65" s="198" t="s">
        <v>2102</v>
      </c>
      <c r="E65" s="199"/>
      <c r="F65" s="199"/>
      <c r="G65" s="199"/>
      <c r="H65" s="199"/>
      <c r="I65" s="199"/>
      <c r="J65" s="200">
        <f>J93</f>
        <v>0</v>
      </c>
      <c r="K65" s="95"/>
      <c r="L65" s="201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103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26.25" customHeight="1">
      <c r="A75" s="32"/>
      <c r="B75" s="33"/>
      <c r="C75" s="34"/>
      <c r="D75" s="34"/>
      <c r="E75" s="344" t="str">
        <f>E7</f>
        <v>Údržba, opravy a odstraňování závad u SSZT 2022-23-Opravy sdělovacího zařízení OŘ Ostrava-oblast OLC</v>
      </c>
      <c r="F75" s="345"/>
      <c r="G75" s="345"/>
      <c r="H75" s="345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92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44" t="s">
        <v>93</v>
      </c>
      <c r="F77" s="346"/>
      <c r="G77" s="346"/>
      <c r="H77" s="346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94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93" t="str">
        <f>E11</f>
        <v xml:space="preserve">03 - VRN+VON </v>
      </c>
      <c r="F79" s="346"/>
      <c r="G79" s="346"/>
      <c r="H79" s="346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4"/>
      <c r="E81" s="34"/>
      <c r="F81" s="25" t="str">
        <f>F14</f>
        <v>Olomouc</v>
      </c>
      <c r="G81" s="34"/>
      <c r="H81" s="34"/>
      <c r="I81" s="27" t="s">
        <v>23</v>
      </c>
      <c r="J81" s="57">
        <f>IF(J14="","",J14)</f>
        <v>0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24</v>
      </c>
      <c r="D83" s="34"/>
      <c r="E83" s="34"/>
      <c r="F83" s="25" t="str">
        <f>E17</f>
        <v xml:space="preserve"> </v>
      </c>
      <c r="G83" s="34"/>
      <c r="H83" s="34"/>
      <c r="I83" s="27" t="s">
        <v>30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28</v>
      </c>
      <c r="D84" s="34"/>
      <c r="E84" s="34"/>
      <c r="F84" s="25" t="str">
        <f>IF(E20="","",E20)</f>
        <v>Vyplň údaj</v>
      </c>
      <c r="G84" s="34"/>
      <c r="H84" s="34"/>
      <c r="I84" s="27" t="s">
        <v>32</v>
      </c>
      <c r="J84" s="30" t="str">
        <f>E26</f>
        <v>Ing. Hojgrová Janka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0" customFormat="1" ht="29.25" customHeight="1">
      <c r="A86" s="144"/>
      <c r="B86" s="145"/>
      <c r="C86" s="146" t="s">
        <v>104</v>
      </c>
      <c r="D86" s="147" t="s">
        <v>55</v>
      </c>
      <c r="E86" s="147" t="s">
        <v>51</v>
      </c>
      <c r="F86" s="147" t="s">
        <v>52</v>
      </c>
      <c r="G86" s="147" t="s">
        <v>105</v>
      </c>
      <c r="H86" s="147" t="s">
        <v>106</v>
      </c>
      <c r="I86" s="147" t="s">
        <v>107</v>
      </c>
      <c r="J86" s="147" t="s">
        <v>100</v>
      </c>
      <c r="K86" s="148" t="s">
        <v>108</v>
      </c>
      <c r="L86" s="149"/>
      <c r="M86" s="66" t="s">
        <v>19</v>
      </c>
      <c r="N86" s="67" t="s">
        <v>40</v>
      </c>
      <c r="O86" s="67" t="s">
        <v>109</v>
      </c>
      <c r="P86" s="67" t="s">
        <v>110</v>
      </c>
      <c r="Q86" s="67" t="s">
        <v>111</v>
      </c>
      <c r="R86" s="67" t="s">
        <v>112</v>
      </c>
      <c r="S86" s="67" t="s">
        <v>113</v>
      </c>
      <c r="T86" s="68" t="s">
        <v>114</v>
      </c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</row>
    <row r="87" spans="1:65" s="2" customFormat="1" ht="22.9" customHeight="1">
      <c r="A87" s="32"/>
      <c r="B87" s="33"/>
      <c r="C87" s="73" t="s">
        <v>115</v>
      </c>
      <c r="D87" s="34"/>
      <c r="E87" s="34"/>
      <c r="F87" s="34"/>
      <c r="G87" s="34"/>
      <c r="H87" s="34"/>
      <c r="I87" s="34"/>
      <c r="J87" s="150">
        <f>BK87</f>
        <v>0</v>
      </c>
      <c r="K87" s="34"/>
      <c r="L87" s="37"/>
      <c r="M87" s="69"/>
      <c r="N87" s="151"/>
      <c r="O87" s="70"/>
      <c r="P87" s="152">
        <f>P88</f>
        <v>0</v>
      </c>
      <c r="Q87" s="70"/>
      <c r="R87" s="152">
        <f>R88</f>
        <v>0</v>
      </c>
      <c r="S87" s="70"/>
      <c r="T87" s="153">
        <f>T88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69</v>
      </c>
      <c r="AU87" s="15" t="s">
        <v>101</v>
      </c>
      <c r="BK87" s="154">
        <f>BK88</f>
        <v>0</v>
      </c>
    </row>
    <row r="88" spans="1:65" s="11" customFormat="1" ht="25.9" customHeight="1">
      <c r="B88" s="169"/>
      <c r="C88" s="170"/>
      <c r="D88" s="171" t="s">
        <v>69</v>
      </c>
      <c r="E88" s="172" t="s">
        <v>2103</v>
      </c>
      <c r="F88" s="172" t="s">
        <v>2104</v>
      </c>
      <c r="G88" s="170"/>
      <c r="H88" s="170"/>
      <c r="I88" s="173"/>
      <c r="J88" s="174">
        <f>BK88</f>
        <v>0</v>
      </c>
      <c r="K88" s="170"/>
      <c r="L88" s="175"/>
      <c r="M88" s="176"/>
      <c r="N88" s="177"/>
      <c r="O88" s="177"/>
      <c r="P88" s="178">
        <f>P89+SUM(P90:P93)</f>
        <v>0</v>
      </c>
      <c r="Q88" s="177"/>
      <c r="R88" s="178">
        <f>R89+SUM(R90:R93)</f>
        <v>0</v>
      </c>
      <c r="S88" s="177"/>
      <c r="T88" s="179">
        <f>T89+SUM(T90:T93)</f>
        <v>0</v>
      </c>
      <c r="AR88" s="180" t="s">
        <v>134</v>
      </c>
      <c r="AT88" s="181" t="s">
        <v>69</v>
      </c>
      <c r="AU88" s="181" t="s">
        <v>70</v>
      </c>
      <c r="AY88" s="180" t="s">
        <v>121</v>
      </c>
      <c r="BK88" s="182">
        <f>BK89+SUM(BK90:BK93)</f>
        <v>0</v>
      </c>
    </row>
    <row r="89" spans="1:65" s="2" customFormat="1" ht="37.9" customHeight="1">
      <c r="A89" s="32"/>
      <c r="B89" s="33"/>
      <c r="C89" s="183" t="s">
        <v>77</v>
      </c>
      <c r="D89" s="183" t="s">
        <v>1120</v>
      </c>
      <c r="E89" s="184" t="s">
        <v>2105</v>
      </c>
      <c r="F89" s="185" t="s">
        <v>2106</v>
      </c>
      <c r="G89" s="186" t="s">
        <v>2107</v>
      </c>
      <c r="H89" s="187">
        <v>1</v>
      </c>
      <c r="I89" s="188"/>
      <c r="J89" s="189">
        <f>ROUND(I89*H89,2)</f>
        <v>0</v>
      </c>
      <c r="K89" s="185" t="s">
        <v>120</v>
      </c>
      <c r="L89" s="37"/>
      <c r="M89" s="190" t="s">
        <v>19</v>
      </c>
      <c r="N89" s="191" t="s">
        <v>41</v>
      </c>
      <c r="O89" s="62"/>
      <c r="P89" s="165">
        <f>O89*H89</f>
        <v>0</v>
      </c>
      <c r="Q89" s="165">
        <v>0</v>
      </c>
      <c r="R89" s="165">
        <f>Q89*H89</f>
        <v>0</v>
      </c>
      <c r="S89" s="165">
        <v>0</v>
      </c>
      <c r="T89" s="166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77</v>
      </c>
      <c r="AT89" s="167" t="s">
        <v>1120</v>
      </c>
      <c r="AU89" s="167" t="s">
        <v>77</v>
      </c>
      <c r="AY89" s="15" t="s">
        <v>121</v>
      </c>
      <c r="BE89" s="168">
        <f>IF(N89="základní",J89,0)</f>
        <v>0</v>
      </c>
      <c r="BF89" s="168">
        <f>IF(N89="snížená",J89,0)</f>
        <v>0</v>
      </c>
      <c r="BG89" s="168">
        <f>IF(N89="zákl. přenesená",J89,0)</f>
        <v>0</v>
      </c>
      <c r="BH89" s="168">
        <f>IF(N89="sníž. přenesená",J89,0)</f>
        <v>0</v>
      </c>
      <c r="BI89" s="168">
        <f>IF(N89="nulová",J89,0)</f>
        <v>0</v>
      </c>
      <c r="BJ89" s="15" t="s">
        <v>77</v>
      </c>
      <c r="BK89" s="168">
        <f>ROUND(I89*H89,2)</f>
        <v>0</v>
      </c>
      <c r="BL89" s="15" t="s">
        <v>77</v>
      </c>
      <c r="BM89" s="167" t="s">
        <v>2108</v>
      </c>
    </row>
    <row r="90" spans="1:65" s="2" customFormat="1" ht="44.25" customHeight="1">
      <c r="A90" s="32"/>
      <c r="B90" s="33"/>
      <c r="C90" s="183" t="s">
        <v>79</v>
      </c>
      <c r="D90" s="183" t="s">
        <v>1120</v>
      </c>
      <c r="E90" s="184" t="s">
        <v>2109</v>
      </c>
      <c r="F90" s="185" t="s">
        <v>2110</v>
      </c>
      <c r="G90" s="186" t="s">
        <v>2111</v>
      </c>
      <c r="H90" s="211"/>
      <c r="I90" s="188"/>
      <c r="J90" s="189">
        <f>ROUND(I90*H90,2)</f>
        <v>0</v>
      </c>
      <c r="K90" s="185" t="s">
        <v>120</v>
      </c>
      <c r="L90" s="37"/>
      <c r="M90" s="190" t="s">
        <v>19</v>
      </c>
      <c r="N90" s="191" t="s">
        <v>41</v>
      </c>
      <c r="O90" s="62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77</v>
      </c>
      <c r="AT90" s="167" t="s">
        <v>1120</v>
      </c>
      <c r="AU90" s="167" t="s">
        <v>77</v>
      </c>
      <c r="AY90" s="15" t="s">
        <v>121</v>
      </c>
      <c r="BE90" s="168">
        <f>IF(N90="základní",J90,0)</f>
        <v>0</v>
      </c>
      <c r="BF90" s="168">
        <f>IF(N90="snížená",J90,0)</f>
        <v>0</v>
      </c>
      <c r="BG90" s="168">
        <f>IF(N90="zákl. přenesená",J90,0)</f>
        <v>0</v>
      </c>
      <c r="BH90" s="168">
        <f>IF(N90="sníž. přenesená",J90,0)</f>
        <v>0</v>
      </c>
      <c r="BI90" s="168">
        <f>IF(N90="nulová",J90,0)</f>
        <v>0</v>
      </c>
      <c r="BJ90" s="15" t="s">
        <v>77</v>
      </c>
      <c r="BK90" s="168">
        <f>ROUND(I90*H90,2)</f>
        <v>0</v>
      </c>
      <c r="BL90" s="15" t="s">
        <v>77</v>
      </c>
      <c r="BM90" s="167" t="s">
        <v>2112</v>
      </c>
    </row>
    <row r="91" spans="1:65" s="2" customFormat="1" ht="49.15" customHeight="1">
      <c r="A91" s="32"/>
      <c r="B91" s="33"/>
      <c r="C91" s="183" t="s">
        <v>126</v>
      </c>
      <c r="D91" s="183" t="s">
        <v>1120</v>
      </c>
      <c r="E91" s="184" t="s">
        <v>2113</v>
      </c>
      <c r="F91" s="185" t="s">
        <v>2114</v>
      </c>
      <c r="G91" s="186" t="s">
        <v>2111</v>
      </c>
      <c r="H91" s="211"/>
      <c r="I91" s="188"/>
      <c r="J91" s="189">
        <f>ROUND(I91*H91,2)</f>
        <v>0</v>
      </c>
      <c r="K91" s="185" t="s">
        <v>120</v>
      </c>
      <c r="L91" s="37"/>
      <c r="M91" s="190" t="s">
        <v>19</v>
      </c>
      <c r="N91" s="191" t="s">
        <v>41</v>
      </c>
      <c r="O91" s="62"/>
      <c r="P91" s="165">
        <f>O91*H91</f>
        <v>0</v>
      </c>
      <c r="Q91" s="165">
        <v>0</v>
      </c>
      <c r="R91" s="165">
        <f>Q91*H91</f>
        <v>0</v>
      </c>
      <c r="S91" s="165">
        <v>0</v>
      </c>
      <c r="T91" s="166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77</v>
      </c>
      <c r="AT91" s="167" t="s">
        <v>1120</v>
      </c>
      <c r="AU91" s="167" t="s">
        <v>77</v>
      </c>
      <c r="AY91" s="15" t="s">
        <v>121</v>
      </c>
      <c r="BE91" s="168">
        <f>IF(N91="základní",J91,0)</f>
        <v>0</v>
      </c>
      <c r="BF91" s="168">
        <f>IF(N91="snížená",J91,0)</f>
        <v>0</v>
      </c>
      <c r="BG91" s="168">
        <f>IF(N91="zákl. přenesená",J91,0)</f>
        <v>0</v>
      </c>
      <c r="BH91" s="168">
        <f>IF(N91="sníž. přenesená",J91,0)</f>
        <v>0</v>
      </c>
      <c r="BI91" s="168">
        <f>IF(N91="nulová",J91,0)</f>
        <v>0</v>
      </c>
      <c r="BJ91" s="15" t="s">
        <v>77</v>
      </c>
      <c r="BK91" s="168">
        <f>ROUND(I91*H91,2)</f>
        <v>0</v>
      </c>
      <c r="BL91" s="15" t="s">
        <v>77</v>
      </c>
      <c r="BM91" s="167" t="s">
        <v>2115</v>
      </c>
    </row>
    <row r="92" spans="1:65" s="2" customFormat="1" ht="16.5" customHeight="1">
      <c r="A92" s="32"/>
      <c r="B92" s="33"/>
      <c r="C92" s="183" t="s">
        <v>130</v>
      </c>
      <c r="D92" s="183" t="s">
        <v>1120</v>
      </c>
      <c r="E92" s="184" t="s">
        <v>2116</v>
      </c>
      <c r="F92" s="185" t="s">
        <v>2117</v>
      </c>
      <c r="G92" s="186" t="s">
        <v>2107</v>
      </c>
      <c r="H92" s="187">
        <v>2000</v>
      </c>
      <c r="I92" s="188"/>
      <c r="J92" s="189">
        <f>ROUND(I92*H92,2)</f>
        <v>0</v>
      </c>
      <c r="K92" s="185" t="s">
        <v>120</v>
      </c>
      <c r="L92" s="37"/>
      <c r="M92" s="190" t="s">
        <v>19</v>
      </c>
      <c r="N92" s="191" t="s">
        <v>41</v>
      </c>
      <c r="O92" s="62"/>
      <c r="P92" s="165">
        <f>O92*H92</f>
        <v>0</v>
      </c>
      <c r="Q92" s="165">
        <v>0</v>
      </c>
      <c r="R92" s="165">
        <f>Q92*H92</f>
        <v>0</v>
      </c>
      <c r="S92" s="165">
        <v>0</v>
      </c>
      <c r="T92" s="166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7" t="s">
        <v>77</v>
      </c>
      <c r="AT92" s="167" t="s">
        <v>1120</v>
      </c>
      <c r="AU92" s="167" t="s">
        <v>77</v>
      </c>
      <c r="AY92" s="15" t="s">
        <v>121</v>
      </c>
      <c r="BE92" s="168">
        <f>IF(N92="základní",J92,0)</f>
        <v>0</v>
      </c>
      <c r="BF92" s="168">
        <f>IF(N92="snížená",J92,0)</f>
        <v>0</v>
      </c>
      <c r="BG92" s="168">
        <f>IF(N92="zákl. přenesená",J92,0)</f>
        <v>0</v>
      </c>
      <c r="BH92" s="168">
        <f>IF(N92="sníž. přenesená",J92,0)</f>
        <v>0</v>
      </c>
      <c r="BI92" s="168">
        <f>IF(N92="nulová",J92,0)</f>
        <v>0</v>
      </c>
      <c r="BJ92" s="15" t="s">
        <v>77</v>
      </c>
      <c r="BK92" s="168">
        <f>ROUND(I92*H92,2)</f>
        <v>0</v>
      </c>
      <c r="BL92" s="15" t="s">
        <v>77</v>
      </c>
      <c r="BM92" s="167" t="s">
        <v>2118</v>
      </c>
    </row>
    <row r="93" spans="1:65" s="11" customFormat="1" ht="22.9" customHeight="1">
      <c r="B93" s="169"/>
      <c r="C93" s="170"/>
      <c r="D93" s="171" t="s">
        <v>69</v>
      </c>
      <c r="E93" s="202" t="s">
        <v>2119</v>
      </c>
      <c r="F93" s="202" t="s">
        <v>2120</v>
      </c>
      <c r="G93" s="170"/>
      <c r="H93" s="170"/>
      <c r="I93" s="173"/>
      <c r="J93" s="203">
        <f>BK93</f>
        <v>0</v>
      </c>
      <c r="K93" s="170"/>
      <c r="L93" s="175"/>
      <c r="M93" s="176"/>
      <c r="N93" s="177"/>
      <c r="O93" s="177"/>
      <c r="P93" s="178">
        <f>P94</f>
        <v>0</v>
      </c>
      <c r="Q93" s="177"/>
      <c r="R93" s="178">
        <f>R94</f>
        <v>0</v>
      </c>
      <c r="S93" s="177"/>
      <c r="T93" s="179">
        <f>T94</f>
        <v>0</v>
      </c>
      <c r="AR93" s="180" t="s">
        <v>130</v>
      </c>
      <c r="AT93" s="181" t="s">
        <v>69</v>
      </c>
      <c r="AU93" s="181" t="s">
        <v>77</v>
      </c>
      <c r="AY93" s="180" t="s">
        <v>121</v>
      </c>
      <c r="BK93" s="182">
        <f>BK94</f>
        <v>0</v>
      </c>
    </row>
    <row r="94" spans="1:65" s="2" customFormat="1" ht="16.5" customHeight="1">
      <c r="A94" s="32"/>
      <c r="B94" s="33"/>
      <c r="C94" s="183" t="s">
        <v>134</v>
      </c>
      <c r="D94" s="183" t="s">
        <v>1120</v>
      </c>
      <c r="E94" s="184" t="s">
        <v>2121</v>
      </c>
      <c r="F94" s="185" t="s">
        <v>2122</v>
      </c>
      <c r="G94" s="186" t="s">
        <v>1610</v>
      </c>
      <c r="H94" s="187">
        <v>100</v>
      </c>
      <c r="I94" s="188"/>
      <c r="J94" s="189">
        <f>ROUND(I94*H94,2)</f>
        <v>0</v>
      </c>
      <c r="K94" s="185" t="s">
        <v>19</v>
      </c>
      <c r="L94" s="37"/>
      <c r="M94" s="192" t="s">
        <v>19</v>
      </c>
      <c r="N94" s="193" t="s">
        <v>41</v>
      </c>
      <c r="O94" s="194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1167</v>
      </c>
      <c r="AT94" s="167" t="s">
        <v>1120</v>
      </c>
      <c r="AU94" s="167" t="s">
        <v>79</v>
      </c>
      <c r="AY94" s="15" t="s">
        <v>121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5" t="s">
        <v>77</v>
      </c>
      <c r="BK94" s="168">
        <f>ROUND(I94*H94,2)</f>
        <v>0</v>
      </c>
      <c r="BL94" s="15" t="s">
        <v>1167</v>
      </c>
      <c r="BM94" s="167" t="s">
        <v>2123</v>
      </c>
    </row>
    <row r="95" spans="1:65" s="2" customFormat="1" ht="6.95" customHeight="1">
      <c r="A95" s="32"/>
      <c r="B95" s="45"/>
      <c r="C95" s="46"/>
      <c r="D95" s="46"/>
      <c r="E95" s="46"/>
      <c r="F95" s="46"/>
      <c r="G95" s="46"/>
      <c r="H95" s="46"/>
      <c r="I95" s="46"/>
      <c r="J95" s="46"/>
      <c r="K95" s="46"/>
      <c r="L95" s="37"/>
      <c r="M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</sheetData>
  <sheetProtection algorithmName="SHA-512" hashValue="p9j1DxF8JGHgPghrK1ov9ZSuIq5yAsYuU8c6vM9c1YKaUwdwCMfMorZKoe5/LUo5tE1SJiq55yXB5C4GXTgYvg==" saltValue="KeztOlho2UybP/VAT+W3exW88zTUgIBdb7SliPxNoScD8cRTF+242M3/RPjWFAKwTmr+kh1Dhlwz/5J0lg1TPA==" spinCount="100000" sheet="1" objects="1" scenarios="1" formatColumns="0" formatRows="0" autoFilter="0"/>
  <autoFilter ref="C86:K94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s="1" customFormat="1" ht="37.5" customHeight="1"/>
    <row r="2" spans="2:11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3" customFormat="1" ht="45" customHeight="1">
      <c r="B3" s="216"/>
      <c r="C3" s="348" t="s">
        <v>2124</v>
      </c>
      <c r="D3" s="348"/>
      <c r="E3" s="348"/>
      <c r="F3" s="348"/>
      <c r="G3" s="348"/>
      <c r="H3" s="348"/>
      <c r="I3" s="348"/>
      <c r="J3" s="348"/>
      <c r="K3" s="217"/>
    </row>
    <row r="4" spans="2:11" s="1" customFormat="1" ht="25.5" customHeight="1">
      <c r="B4" s="218"/>
      <c r="C4" s="353" t="s">
        <v>2125</v>
      </c>
      <c r="D4" s="353"/>
      <c r="E4" s="353"/>
      <c r="F4" s="353"/>
      <c r="G4" s="353"/>
      <c r="H4" s="353"/>
      <c r="I4" s="353"/>
      <c r="J4" s="353"/>
      <c r="K4" s="219"/>
    </row>
    <row r="5" spans="2:11" s="1" customFormat="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s="1" customFormat="1" ht="15" customHeight="1">
      <c r="B6" s="218"/>
      <c r="C6" s="352" t="s">
        <v>2126</v>
      </c>
      <c r="D6" s="352"/>
      <c r="E6" s="352"/>
      <c r="F6" s="352"/>
      <c r="G6" s="352"/>
      <c r="H6" s="352"/>
      <c r="I6" s="352"/>
      <c r="J6" s="352"/>
      <c r="K6" s="219"/>
    </row>
    <row r="7" spans="2:11" s="1" customFormat="1" ht="15" customHeight="1">
      <c r="B7" s="222"/>
      <c r="C7" s="352" t="s">
        <v>2127</v>
      </c>
      <c r="D7" s="352"/>
      <c r="E7" s="352"/>
      <c r="F7" s="352"/>
      <c r="G7" s="352"/>
      <c r="H7" s="352"/>
      <c r="I7" s="352"/>
      <c r="J7" s="352"/>
      <c r="K7" s="219"/>
    </row>
    <row r="8" spans="2:11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s="1" customFormat="1" ht="15" customHeight="1">
      <c r="B9" s="222"/>
      <c r="C9" s="352" t="s">
        <v>2128</v>
      </c>
      <c r="D9" s="352"/>
      <c r="E9" s="352"/>
      <c r="F9" s="352"/>
      <c r="G9" s="352"/>
      <c r="H9" s="352"/>
      <c r="I9" s="352"/>
      <c r="J9" s="352"/>
      <c r="K9" s="219"/>
    </row>
    <row r="10" spans="2:11" s="1" customFormat="1" ht="15" customHeight="1">
      <c r="B10" s="222"/>
      <c r="C10" s="221"/>
      <c r="D10" s="352" t="s">
        <v>2129</v>
      </c>
      <c r="E10" s="352"/>
      <c r="F10" s="352"/>
      <c r="G10" s="352"/>
      <c r="H10" s="352"/>
      <c r="I10" s="352"/>
      <c r="J10" s="352"/>
      <c r="K10" s="219"/>
    </row>
    <row r="11" spans="2:11" s="1" customFormat="1" ht="15" customHeight="1">
      <c r="B11" s="222"/>
      <c r="C11" s="223"/>
      <c r="D11" s="352" t="s">
        <v>2130</v>
      </c>
      <c r="E11" s="352"/>
      <c r="F11" s="352"/>
      <c r="G11" s="352"/>
      <c r="H11" s="352"/>
      <c r="I11" s="352"/>
      <c r="J11" s="352"/>
      <c r="K11" s="219"/>
    </row>
    <row r="12" spans="2:11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pans="2:11" s="1" customFormat="1" ht="15" customHeight="1">
      <c r="B13" s="222"/>
      <c r="C13" s="223"/>
      <c r="D13" s="224" t="s">
        <v>2131</v>
      </c>
      <c r="E13" s="221"/>
      <c r="F13" s="221"/>
      <c r="G13" s="221"/>
      <c r="H13" s="221"/>
      <c r="I13" s="221"/>
      <c r="J13" s="221"/>
      <c r="K13" s="219"/>
    </row>
    <row r="14" spans="2:11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pans="2:11" s="1" customFormat="1" ht="15" customHeight="1">
      <c r="B15" s="222"/>
      <c r="C15" s="223"/>
      <c r="D15" s="352" t="s">
        <v>2132</v>
      </c>
      <c r="E15" s="352"/>
      <c r="F15" s="352"/>
      <c r="G15" s="352"/>
      <c r="H15" s="352"/>
      <c r="I15" s="352"/>
      <c r="J15" s="352"/>
      <c r="K15" s="219"/>
    </row>
    <row r="16" spans="2:11" s="1" customFormat="1" ht="15" customHeight="1">
      <c r="B16" s="222"/>
      <c r="C16" s="223"/>
      <c r="D16" s="352" t="s">
        <v>2133</v>
      </c>
      <c r="E16" s="352"/>
      <c r="F16" s="352"/>
      <c r="G16" s="352"/>
      <c r="H16" s="352"/>
      <c r="I16" s="352"/>
      <c r="J16" s="352"/>
      <c r="K16" s="219"/>
    </row>
    <row r="17" spans="2:11" s="1" customFormat="1" ht="15" customHeight="1">
      <c r="B17" s="222"/>
      <c r="C17" s="223"/>
      <c r="D17" s="352" t="s">
        <v>2134</v>
      </c>
      <c r="E17" s="352"/>
      <c r="F17" s="352"/>
      <c r="G17" s="352"/>
      <c r="H17" s="352"/>
      <c r="I17" s="352"/>
      <c r="J17" s="352"/>
      <c r="K17" s="219"/>
    </row>
    <row r="18" spans="2:11" s="1" customFormat="1" ht="15" customHeight="1">
      <c r="B18" s="222"/>
      <c r="C18" s="223"/>
      <c r="D18" s="223"/>
      <c r="E18" s="225" t="s">
        <v>2135</v>
      </c>
      <c r="F18" s="352" t="s">
        <v>2136</v>
      </c>
      <c r="G18" s="352"/>
      <c r="H18" s="352"/>
      <c r="I18" s="352"/>
      <c r="J18" s="352"/>
      <c r="K18" s="219"/>
    </row>
    <row r="19" spans="2:11" s="1" customFormat="1" ht="15" customHeight="1">
      <c r="B19" s="222"/>
      <c r="C19" s="223"/>
      <c r="D19" s="223"/>
      <c r="E19" s="225" t="s">
        <v>2137</v>
      </c>
      <c r="F19" s="352" t="s">
        <v>2138</v>
      </c>
      <c r="G19" s="352"/>
      <c r="H19" s="352"/>
      <c r="I19" s="352"/>
      <c r="J19" s="352"/>
      <c r="K19" s="219"/>
    </row>
    <row r="20" spans="2:11" s="1" customFormat="1" ht="15" customHeight="1">
      <c r="B20" s="222"/>
      <c r="C20" s="223"/>
      <c r="D20" s="223"/>
      <c r="E20" s="225" t="s">
        <v>76</v>
      </c>
      <c r="F20" s="352" t="s">
        <v>2139</v>
      </c>
      <c r="G20" s="352"/>
      <c r="H20" s="352"/>
      <c r="I20" s="352"/>
      <c r="J20" s="352"/>
      <c r="K20" s="219"/>
    </row>
    <row r="21" spans="2:11" s="1" customFormat="1" ht="15" customHeight="1">
      <c r="B21" s="222"/>
      <c r="C21" s="223"/>
      <c r="D21" s="223"/>
      <c r="E21" s="225" t="s">
        <v>2140</v>
      </c>
      <c r="F21" s="352" t="s">
        <v>2141</v>
      </c>
      <c r="G21" s="352"/>
      <c r="H21" s="352"/>
      <c r="I21" s="352"/>
      <c r="J21" s="352"/>
      <c r="K21" s="219"/>
    </row>
    <row r="22" spans="2:11" s="1" customFormat="1" ht="15" customHeight="1">
      <c r="B22" s="222"/>
      <c r="C22" s="223"/>
      <c r="D22" s="223"/>
      <c r="E22" s="225" t="s">
        <v>1117</v>
      </c>
      <c r="F22" s="352" t="s">
        <v>1118</v>
      </c>
      <c r="G22" s="352"/>
      <c r="H22" s="352"/>
      <c r="I22" s="352"/>
      <c r="J22" s="352"/>
      <c r="K22" s="219"/>
    </row>
    <row r="23" spans="2:11" s="1" customFormat="1" ht="15" customHeight="1">
      <c r="B23" s="222"/>
      <c r="C23" s="223"/>
      <c r="D23" s="223"/>
      <c r="E23" s="225" t="s">
        <v>83</v>
      </c>
      <c r="F23" s="352" t="s">
        <v>2142</v>
      </c>
      <c r="G23" s="352"/>
      <c r="H23" s="352"/>
      <c r="I23" s="352"/>
      <c r="J23" s="352"/>
      <c r="K23" s="219"/>
    </row>
    <row r="24" spans="2:11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pans="2:11" s="1" customFormat="1" ht="15" customHeight="1">
      <c r="B25" s="222"/>
      <c r="C25" s="352" t="s">
        <v>2143</v>
      </c>
      <c r="D25" s="352"/>
      <c r="E25" s="352"/>
      <c r="F25" s="352"/>
      <c r="G25" s="352"/>
      <c r="H25" s="352"/>
      <c r="I25" s="352"/>
      <c r="J25" s="352"/>
      <c r="K25" s="219"/>
    </row>
    <row r="26" spans="2:11" s="1" customFormat="1" ht="15" customHeight="1">
      <c r="B26" s="222"/>
      <c r="C26" s="352" t="s">
        <v>2144</v>
      </c>
      <c r="D26" s="352"/>
      <c r="E26" s="352"/>
      <c r="F26" s="352"/>
      <c r="G26" s="352"/>
      <c r="H26" s="352"/>
      <c r="I26" s="352"/>
      <c r="J26" s="352"/>
      <c r="K26" s="219"/>
    </row>
    <row r="27" spans="2:11" s="1" customFormat="1" ht="15" customHeight="1">
      <c r="B27" s="222"/>
      <c r="C27" s="221"/>
      <c r="D27" s="352" t="s">
        <v>2145</v>
      </c>
      <c r="E27" s="352"/>
      <c r="F27" s="352"/>
      <c r="G27" s="352"/>
      <c r="H27" s="352"/>
      <c r="I27" s="352"/>
      <c r="J27" s="352"/>
      <c r="K27" s="219"/>
    </row>
    <row r="28" spans="2:11" s="1" customFormat="1" ht="15" customHeight="1">
      <c r="B28" s="222"/>
      <c r="C28" s="223"/>
      <c r="D28" s="352" t="s">
        <v>2146</v>
      </c>
      <c r="E28" s="352"/>
      <c r="F28" s="352"/>
      <c r="G28" s="352"/>
      <c r="H28" s="352"/>
      <c r="I28" s="352"/>
      <c r="J28" s="352"/>
      <c r="K28" s="219"/>
    </row>
    <row r="29" spans="2:11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pans="2:11" s="1" customFormat="1" ht="15" customHeight="1">
      <c r="B30" s="222"/>
      <c r="C30" s="223"/>
      <c r="D30" s="352" t="s">
        <v>2147</v>
      </c>
      <c r="E30" s="352"/>
      <c r="F30" s="352"/>
      <c r="G30" s="352"/>
      <c r="H30" s="352"/>
      <c r="I30" s="352"/>
      <c r="J30" s="352"/>
      <c r="K30" s="219"/>
    </row>
    <row r="31" spans="2:11" s="1" customFormat="1" ht="15" customHeight="1">
      <c r="B31" s="222"/>
      <c r="C31" s="223"/>
      <c r="D31" s="352" t="s">
        <v>2148</v>
      </c>
      <c r="E31" s="352"/>
      <c r="F31" s="352"/>
      <c r="G31" s="352"/>
      <c r="H31" s="352"/>
      <c r="I31" s="352"/>
      <c r="J31" s="352"/>
      <c r="K31" s="219"/>
    </row>
    <row r="32" spans="2:11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pans="2:11" s="1" customFormat="1" ht="15" customHeight="1">
      <c r="B33" s="222"/>
      <c r="C33" s="223"/>
      <c r="D33" s="352" t="s">
        <v>2149</v>
      </c>
      <c r="E33" s="352"/>
      <c r="F33" s="352"/>
      <c r="G33" s="352"/>
      <c r="H33" s="352"/>
      <c r="I33" s="352"/>
      <c r="J33" s="352"/>
      <c r="K33" s="219"/>
    </row>
    <row r="34" spans="2:11" s="1" customFormat="1" ht="15" customHeight="1">
      <c r="B34" s="222"/>
      <c r="C34" s="223"/>
      <c r="D34" s="352" t="s">
        <v>2150</v>
      </c>
      <c r="E34" s="352"/>
      <c r="F34" s="352"/>
      <c r="G34" s="352"/>
      <c r="H34" s="352"/>
      <c r="I34" s="352"/>
      <c r="J34" s="352"/>
      <c r="K34" s="219"/>
    </row>
    <row r="35" spans="2:11" s="1" customFormat="1" ht="15" customHeight="1">
      <c r="B35" s="222"/>
      <c r="C35" s="223"/>
      <c r="D35" s="352" t="s">
        <v>2151</v>
      </c>
      <c r="E35" s="352"/>
      <c r="F35" s="352"/>
      <c r="G35" s="352"/>
      <c r="H35" s="352"/>
      <c r="I35" s="352"/>
      <c r="J35" s="352"/>
      <c r="K35" s="219"/>
    </row>
    <row r="36" spans="2:11" s="1" customFormat="1" ht="15" customHeight="1">
      <c r="B36" s="222"/>
      <c r="C36" s="223"/>
      <c r="D36" s="221"/>
      <c r="E36" s="224" t="s">
        <v>104</v>
      </c>
      <c r="F36" s="221"/>
      <c r="G36" s="352" t="s">
        <v>2152</v>
      </c>
      <c r="H36" s="352"/>
      <c r="I36" s="352"/>
      <c r="J36" s="352"/>
      <c r="K36" s="219"/>
    </row>
    <row r="37" spans="2:11" s="1" customFormat="1" ht="30.75" customHeight="1">
      <c r="B37" s="222"/>
      <c r="C37" s="223"/>
      <c r="D37" s="221"/>
      <c r="E37" s="224" t="s">
        <v>2153</v>
      </c>
      <c r="F37" s="221"/>
      <c r="G37" s="352" t="s">
        <v>2154</v>
      </c>
      <c r="H37" s="352"/>
      <c r="I37" s="352"/>
      <c r="J37" s="352"/>
      <c r="K37" s="219"/>
    </row>
    <row r="38" spans="2:11" s="1" customFormat="1" ht="15" customHeight="1">
      <c r="B38" s="222"/>
      <c r="C38" s="223"/>
      <c r="D38" s="221"/>
      <c r="E38" s="224" t="s">
        <v>51</v>
      </c>
      <c r="F38" s="221"/>
      <c r="G38" s="352" t="s">
        <v>2155</v>
      </c>
      <c r="H38" s="352"/>
      <c r="I38" s="352"/>
      <c r="J38" s="352"/>
      <c r="K38" s="219"/>
    </row>
    <row r="39" spans="2:11" s="1" customFormat="1" ht="15" customHeight="1">
      <c r="B39" s="222"/>
      <c r="C39" s="223"/>
      <c r="D39" s="221"/>
      <c r="E39" s="224" t="s">
        <v>52</v>
      </c>
      <c r="F39" s="221"/>
      <c r="G39" s="352" t="s">
        <v>2156</v>
      </c>
      <c r="H39" s="352"/>
      <c r="I39" s="352"/>
      <c r="J39" s="352"/>
      <c r="K39" s="219"/>
    </row>
    <row r="40" spans="2:11" s="1" customFormat="1" ht="15" customHeight="1">
      <c r="B40" s="222"/>
      <c r="C40" s="223"/>
      <c r="D40" s="221"/>
      <c r="E40" s="224" t="s">
        <v>105</v>
      </c>
      <c r="F40" s="221"/>
      <c r="G40" s="352" t="s">
        <v>2157</v>
      </c>
      <c r="H40" s="352"/>
      <c r="I40" s="352"/>
      <c r="J40" s="352"/>
      <c r="K40" s="219"/>
    </row>
    <row r="41" spans="2:11" s="1" customFormat="1" ht="15" customHeight="1">
      <c r="B41" s="222"/>
      <c r="C41" s="223"/>
      <c r="D41" s="221"/>
      <c r="E41" s="224" t="s">
        <v>106</v>
      </c>
      <c r="F41" s="221"/>
      <c r="G41" s="352" t="s">
        <v>2158</v>
      </c>
      <c r="H41" s="352"/>
      <c r="I41" s="352"/>
      <c r="J41" s="352"/>
      <c r="K41" s="219"/>
    </row>
    <row r="42" spans="2:11" s="1" customFormat="1" ht="15" customHeight="1">
      <c r="B42" s="222"/>
      <c r="C42" s="223"/>
      <c r="D42" s="221"/>
      <c r="E42" s="224" t="s">
        <v>2159</v>
      </c>
      <c r="F42" s="221"/>
      <c r="G42" s="352" t="s">
        <v>2160</v>
      </c>
      <c r="H42" s="352"/>
      <c r="I42" s="352"/>
      <c r="J42" s="352"/>
      <c r="K42" s="219"/>
    </row>
    <row r="43" spans="2:11" s="1" customFormat="1" ht="15" customHeight="1">
      <c r="B43" s="222"/>
      <c r="C43" s="223"/>
      <c r="D43" s="221"/>
      <c r="E43" s="224"/>
      <c r="F43" s="221"/>
      <c r="G43" s="352" t="s">
        <v>2161</v>
      </c>
      <c r="H43" s="352"/>
      <c r="I43" s="352"/>
      <c r="J43" s="352"/>
      <c r="K43" s="219"/>
    </row>
    <row r="44" spans="2:11" s="1" customFormat="1" ht="15" customHeight="1">
      <c r="B44" s="222"/>
      <c r="C44" s="223"/>
      <c r="D44" s="221"/>
      <c r="E44" s="224" t="s">
        <v>2162</v>
      </c>
      <c r="F44" s="221"/>
      <c r="G44" s="352" t="s">
        <v>2163</v>
      </c>
      <c r="H44" s="352"/>
      <c r="I44" s="352"/>
      <c r="J44" s="352"/>
      <c r="K44" s="219"/>
    </row>
    <row r="45" spans="2:11" s="1" customFormat="1" ht="15" customHeight="1">
      <c r="B45" s="222"/>
      <c r="C45" s="223"/>
      <c r="D45" s="221"/>
      <c r="E45" s="224" t="s">
        <v>108</v>
      </c>
      <c r="F45" s="221"/>
      <c r="G45" s="352" t="s">
        <v>2164</v>
      </c>
      <c r="H45" s="352"/>
      <c r="I45" s="352"/>
      <c r="J45" s="352"/>
      <c r="K45" s="219"/>
    </row>
    <row r="46" spans="2:11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pans="2:11" s="1" customFormat="1" ht="15" customHeight="1">
      <c r="B47" s="222"/>
      <c r="C47" s="223"/>
      <c r="D47" s="352" t="s">
        <v>2165</v>
      </c>
      <c r="E47" s="352"/>
      <c r="F47" s="352"/>
      <c r="G47" s="352"/>
      <c r="H47" s="352"/>
      <c r="I47" s="352"/>
      <c r="J47" s="352"/>
      <c r="K47" s="219"/>
    </row>
    <row r="48" spans="2:11" s="1" customFormat="1" ht="15" customHeight="1">
      <c r="B48" s="222"/>
      <c r="C48" s="223"/>
      <c r="D48" s="223"/>
      <c r="E48" s="352" t="s">
        <v>2166</v>
      </c>
      <c r="F48" s="352"/>
      <c r="G48" s="352"/>
      <c r="H48" s="352"/>
      <c r="I48" s="352"/>
      <c r="J48" s="352"/>
      <c r="K48" s="219"/>
    </row>
    <row r="49" spans="2:11" s="1" customFormat="1" ht="15" customHeight="1">
      <c r="B49" s="222"/>
      <c r="C49" s="223"/>
      <c r="D49" s="223"/>
      <c r="E49" s="352" t="s">
        <v>2167</v>
      </c>
      <c r="F49" s="352"/>
      <c r="G49" s="352"/>
      <c r="H49" s="352"/>
      <c r="I49" s="352"/>
      <c r="J49" s="352"/>
      <c r="K49" s="219"/>
    </row>
    <row r="50" spans="2:11" s="1" customFormat="1" ht="15" customHeight="1">
      <c r="B50" s="222"/>
      <c r="C50" s="223"/>
      <c r="D50" s="223"/>
      <c r="E50" s="352" t="s">
        <v>2168</v>
      </c>
      <c r="F50" s="352"/>
      <c r="G50" s="352"/>
      <c r="H50" s="352"/>
      <c r="I50" s="352"/>
      <c r="J50" s="352"/>
      <c r="K50" s="219"/>
    </row>
    <row r="51" spans="2:11" s="1" customFormat="1" ht="15" customHeight="1">
      <c r="B51" s="222"/>
      <c r="C51" s="223"/>
      <c r="D51" s="352" t="s">
        <v>2169</v>
      </c>
      <c r="E51" s="352"/>
      <c r="F51" s="352"/>
      <c r="G51" s="352"/>
      <c r="H51" s="352"/>
      <c r="I51" s="352"/>
      <c r="J51" s="352"/>
      <c r="K51" s="219"/>
    </row>
    <row r="52" spans="2:11" s="1" customFormat="1" ht="25.5" customHeight="1">
      <c r="B52" s="218"/>
      <c r="C52" s="353" t="s">
        <v>2170</v>
      </c>
      <c r="D52" s="353"/>
      <c r="E52" s="353"/>
      <c r="F52" s="353"/>
      <c r="G52" s="353"/>
      <c r="H52" s="353"/>
      <c r="I52" s="353"/>
      <c r="J52" s="353"/>
      <c r="K52" s="219"/>
    </row>
    <row r="53" spans="2:11" s="1" customFormat="1" ht="5.25" customHeight="1">
      <c r="B53" s="218"/>
      <c r="C53" s="220"/>
      <c r="D53" s="220"/>
      <c r="E53" s="220"/>
      <c r="F53" s="220"/>
      <c r="G53" s="220"/>
      <c r="H53" s="220"/>
      <c r="I53" s="220"/>
      <c r="J53" s="220"/>
      <c r="K53" s="219"/>
    </row>
    <row r="54" spans="2:11" s="1" customFormat="1" ht="15" customHeight="1">
      <c r="B54" s="218"/>
      <c r="C54" s="352" t="s">
        <v>2171</v>
      </c>
      <c r="D54" s="352"/>
      <c r="E54" s="352"/>
      <c r="F54" s="352"/>
      <c r="G54" s="352"/>
      <c r="H54" s="352"/>
      <c r="I54" s="352"/>
      <c r="J54" s="352"/>
      <c r="K54" s="219"/>
    </row>
    <row r="55" spans="2:11" s="1" customFormat="1" ht="15" customHeight="1">
      <c r="B55" s="218"/>
      <c r="C55" s="352" t="s">
        <v>2172</v>
      </c>
      <c r="D55" s="352"/>
      <c r="E55" s="352"/>
      <c r="F55" s="352"/>
      <c r="G55" s="352"/>
      <c r="H55" s="352"/>
      <c r="I55" s="352"/>
      <c r="J55" s="352"/>
      <c r="K55" s="219"/>
    </row>
    <row r="56" spans="2:11" s="1" customFormat="1" ht="12.75" customHeight="1">
      <c r="B56" s="218"/>
      <c r="C56" s="221"/>
      <c r="D56" s="221"/>
      <c r="E56" s="221"/>
      <c r="F56" s="221"/>
      <c r="G56" s="221"/>
      <c r="H56" s="221"/>
      <c r="I56" s="221"/>
      <c r="J56" s="221"/>
      <c r="K56" s="219"/>
    </row>
    <row r="57" spans="2:11" s="1" customFormat="1" ht="15" customHeight="1">
      <c r="B57" s="218"/>
      <c r="C57" s="352" t="s">
        <v>2173</v>
      </c>
      <c r="D57" s="352"/>
      <c r="E57" s="352"/>
      <c r="F57" s="352"/>
      <c r="G57" s="352"/>
      <c r="H57" s="352"/>
      <c r="I57" s="352"/>
      <c r="J57" s="352"/>
      <c r="K57" s="219"/>
    </row>
    <row r="58" spans="2:11" s="1" customFormat="1" ht="15" customHeight="1">
      <c r="B58" s="218"/>
      <c r="C58" s="223"/>
      <c r="D58" s="352" t="s">
        <v>2174</v>
      </c>
      <c r="E58" s="352"/>
      <c r="F58" s="352"/>
      <c r="G58" s="352"/>
      <c r="H58" s="352"/>
      <c r="I58" s="352"/>
      <c r="J58" s="352"/>
      <c r="K58" s="219"/>
    </row>
    <row r="59" spans="2:11" s="1" customFormat="1" ht="15" customHeight="1">
      <c r="B59" s="218"/>
      <c r="C59" s="223"/>
      <c r="D59" s="352" t="s">
        <v>2175</v>
      </c>
      <c r="E59" s="352"/>
      <c r="F59" s="352"/>
      <c r="G59" s="352"/>
      <c r="H59" s="352"/>
      <c r="I59" s="352"/>
      <c r="J59" s="352"/>
      <c r="K59" s="219"/>
    </row>
    <row r="60" spans="2:11" s="1" customFormat="1" ht="15" customHeight="1">
      <c r="B60" s="218"/>
      <c r="C60" s="223"/>
      <c r="D60" s="352" t="s">
        <v>2176</v>
      </c>
      <c r="E60" s="352"/>
      <c r="F60" s="352"/>
      <c r="G60" s="352"/>
      <c r="H60" s="352"/>
      <c r="I60" s="352"/>
      <c r="J60" s="352"/>
      <c r="K60" s="219"/>
    </row>
    <row r="61" spans="2:11" s="1" customFormat="1" ht="15" customHeight="1">
      <c r="B61" s="218"/>
      <c r="C61" s="223"/>
      <c r="D61" s="352" t="s">
        <v>2177</v>
      </c>
      <c r="E61" s="352"/>
      <c r="F61" s="352"/>
      <c r="G61" s="352"/>
      <c r="H61" s="352"/>
      <c r="I61" s="352"/>
      <c r="J61" s="352"/>
      <c r="K61" s="219"/>
    </row>
    <row r="62" spans="2:11" s="1" customFormat="1" ht="15" customHeight="1">
      <c r="B62" s="218"/>
      <c r="C62" s="223"/>
      <c r="D62" s="354" t="s">
        <v>2178</v>
      </c>
      <c r="E62" s="354"/>
      <c r="F62" s="354"/>
      <c r="G62" s="354"/>
      <c r="H62" s="354"/>
      <c r="I62" s="354"/>
      <c r="J62" s="354"/>
      <c r="K62" s="219"/>
    </row>
    <row r="63" spans="2:11" s="1" customFormat="1" ht="15" customHeight="1">
      <c r="B63" s="218"/>
      <c r="C63" s="223"/>
      <c r="D63" s="352" t="s">
        <v>2179</v>
      </c>
      <c r="E63" s="352"/>
      <c r="F63" s="352"/>
      <c r="G63" s="352"/>
      <c r="H63" s="352"/>
      <c r="I63" s="352"/>
      <c r="J63" s="352"/>
      <c r="K63" s="219"/>
    </row>
    <row r="64" spans="2:11" s="1" customFormat="1" ht="12.75" customHeight="1">
      <c r="B64" s="218"/>
      <c r="C64" s="223"/>
      <c r="D64" s="223"/>
      <c r="E64" s="226"/>
      <c r="F64" s="223"/>
      <c r="G64" s="223"/>
      <c r="H64" s="223"/>
      <c r="I64" s="223"/>
      <c r="J64" s="223"/>
      <c r="K64" s="219"/>
    </row>
    <row r="65" spans="2:11" s="1" customFormat="1" ht="15" customHeight="1">
      <c r="B65" s="218"/>
      <c r="C65" s="223"/>
      <c r="D65" s="352" t="s">
        <v>2180</v>
      </c>
      <c r="E65" s="352"/>
      <c r="F65" s="352"/>
      <c r="G65" s="352"/>
      <c r="H65" s="352"/>
      <c r="I65" s="352"/>
      <c r="J65" s="352"/>
      <c r="K65" s="219"/>
    </row>
    <row r="66" spans="2:11" s="1" customFormat="1" ht="15" customHeight="1">
      <c r="B66" s="218"/>
      <c r="C66" s="223"/>
      <c r="D66" s="354" t="s">
        <v>2181</v>
      </c>
      <c r="E66" s="354"/>
      <c r="F66" s="354"/>
      <c r="G66" s="354"/>
      <c r="H66" s="354"/>
      <c r="I66" s="354"/>
      <c r="J66" s="354"/>
      <c r="K66" s="219"/>
    </row>
    <row r="67" spans="2:11" s="1" customFormat="1" ht="15" customHeight="1">
      <c r="B67" s="218"/>
      <c r="C67" s="223"/>
      <c r="D67" s="352" t="s">
        <v>2182</v>
      </c>
      <c r="E67" s="352"/>
      <c r="F67" s="352"/>
      <c r="G67" s="352"/>
      <c r="H67" s="352"/>
      <c r="I67" s="352"/>
      <c r="J67" s="352"/>
      <c r="K67" s="219"/>
    </row>
    <row r="68" spans="2:11" s="1" customFormat="1" ht="15" customHeight="1">
      <c r="B68" s="218"/>
      <c r="C68" s="223"/>
      <c r="D68" s="352" t="s">
        <v>2183</v>
      </c>
      <c r="E68" s="352"/>
      <c r="F68" s="352"/>
      <c r="G68" s="352"/>
      <c r="H68" s="352"/>
      <c r="I68" s="352"/>
      <c r="J68" s="352"/>
      <c r="K68" s="219"/>
    </row>
    <row r="69" spans="2:11" s="1" customFormat="1" ht="15" customHeight="1">
      <c r="B69" s="218"/>
      <c r="C69" s="223"/>
      <c r="D69" s="352" t="s">
        <v>2184</v>
      </c>
      <c r="E69" s="352"/>
      <c r="F69" s="352"/>
      <c r="G69" s="352"/>
      <c r="H69" s="352"/>
      <c r="I69" s="352"/>
      <c r="J69" s="352"/>
      <c r="K69" s="219"/>
    </row>
    <row r="70" spans="2:11" s="1" customFormat="1" ht="15" customHeight="1">
      <c r="B70" s="218"/>
      <c r="C70" s="223"/>
      <c r="D70" s="352" t="s">
        <v>2185</v>
      </c>
      <c r="E70" s="352"/>
      <c r="F70" s="352"/>
      <c r="G70" s="352"/>
      <c r="H70" s="352"/>
      <c r="I70" s="352"/>
      <c r="J70" s="352"/>
      <c r="K70" s="219"/>
    </row>
    <row r="71" spans="2:11" s="1" customFormat="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2:11" s="1" customFormat="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s="1" customFormat="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pans="2:11" s="1" customFormat="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pans="2:11" s="1" customFormat="1" ht="45" customHeight="1">
      <c r="B75" s="235"/>
      <c r="C75" s="347" t="s">
        <v>2186</v>
      </c>
      <c r="D75" s="347"/>
      <c r="E75" s="347"/>
      <c r="F75" s="347"/>
      <c r="G75" s="347"/>
      <c r="H75" s="347"/>
      <c r="I75" s="347"/>
      <c r="J75" s="347"/>
      <c r="K75" s="236"/>
    </row>
    <row r="76" spans="2:11" s="1" customFormat="1" ht="17.25" customHeight="1">
      <c r="B76" s="235"/>
      <c r="C76" s="237" t="s">
        <v>2187</v>
      </c>
      <c r="D76" s="237"/>
      <c r="E76" s="237"/>
      <c r="F76" s="237" t="s">
        <v>2188</v>
      </c>
      <c r="G76" s="238"/>
      <c r="H76" s="237" t="s">
        <v>52</v>
      </c>
      <c r="I76" s="237" t="s">
        <v>55</v>
      </c>
      <c r="J76" s="237" t="s">
        <v>2189</v>
      </c>
      <c r="K76" s="236"/>
    </row>
    <row r="77" spans="2:11" s="1" customFormat="1" ht="17.25" customHeight="1">
      <c r="B77" s="235"/>
      <c r="C77" s="239" t="s">
        <v>2190</v>
      </c>
      <c r="D77" s="239"/>
      <c r="E77" s="239"/>
      <c r="F77" s="240" t="s">
        <v>2191</v>
      </c>
      <c r="G77" s="241"/>
      <c r="H77" s="239"/>
      <c r="I77" s="239"/>
      <c r="J77" s="239" t="s">
        <v>2192</v>
      </c>
      <c r="K77" s="236"/>
    </row>
    <row r="78" spans="2:11" s="1" customFormat="1" ht="5.25" customHeight="1">
      <c r="B78" s="235"/>
      <c r="C78" s="242"/>
      <c r="D78" s="242"/>
      <c r="E78" s="242"/>
      <c r="F78" s="242"/>
      <c r="G78" s="243"/>
      <c r="H78" s="242"/>
      <c r="I78" s="242"/>
      <c r="J78" s="242"/>
      <c r="K78" s="236"/>
    </row>
    <row r="79" spans="2:11" s="1" customFormat="1" ht="15" customHeight="1">
      <c r="B79" s="235"/>
      <c r="C79" s="224" t="s">
        <v>51</v>
      </c>
      <c r="D79" s="244"/>
      <c r="E79" s="244"/>
      <c r="F79" s="245" t="s">
        <v>2193</v>
      </c>
      <c r="G79" s="246"/>
      <c r="H79" s="224" t="s">
        <v>2194</v>
      </c>
      <c r="I79" s="224" t="s">
        <v>2195</v>
      </c>
      <c r="J79" s="224">
        <v>20</v>
      </c>
      <c r="K79" s="236"/>
    </row>
    <row r="80" spans="2:11" s="1" customFormat="1" ht="15" customHeight="1">
      <c r="B80" s="235"/>
      <c r="C80" s="224" t="s">
        <v>2196</v>
      </c>
      <c r="D80" s="224"/>
      <c r="E80" s="224"/>
      <c r="F80" s="245" t="s">
        <v>2193</v>
      </c>
      <c r="G80" s="246"/>
      <c r="H80" s="224" t="s">
        <v>2197</v>
      </c>
      <c r="I80" s="224" t="s">
        <v>2195</v>
      </c>
      <c r="J80" s="224">
        <v>120</v>
      </c>
      <c r="K80" s="236"/>
    </row>
    <row r="81" spans="2:11" s="1" customFormat="1" ht="15" customHeight="1">
      <c r="B81" s="247"/>
      <c r="C81" s="224" t="s">
        <v>2198</v>
      </c>
      <c r="D81" s="224"/>
      <c r="E81" s="224"/>
      <c r="F81" s="245" t="s">
        <v>2199</v>
      </c>
      <c r="G81" s="246"/>
      <c r="H81" s="224" t="s">
        <v>2200</v>
      </c>
      <c r="I81" s="224" t="s">
        <v>2195</v>
      </c>
      <c r="J81" s="224">
        <v>50</v>
      </c>
      <c r="K81" s="236"/>
    </row>
    <row r="82" spans="2:11" s="1" customFormat="1" ht="15" customHeight="1">
      <c r="B82" s="247"/>
      <c r="C82" s="224" t="s">
        <v>2201</v>
      </c>
      <c r="D82" s="224"/>
      <c r="E82" s="224"/>
      <c r="F82" s="245" t="s">
        <v>2193</v>
      </c>
      <c r="G82" s="246"/>
      <c r="H82" s="224" t="s">
        <v>2202</v>
      </c>
      <c r="I82" s="224" t="s">
        <v>2203</v>
      </c>
      <c r="J82" s="224"/>
      <c r="K82" s="236"/>
    </row>
    <row r="83" spans="2:11" s="1" customFormat="1" ht="15" customHeight="1">
      <c r="B83" s="247"/>
      <c r="C83" s="248" t="s">
        <v>2204</v>
      </c>
      <c r="D83" s="248"/>
      <c r="E83" s="248"/>
      <c r="F83" s="249" t="s">
        <v>2199</v>
      </c>
      <c r="G83" s="248"/>
      <c r="H83" s="248" t="s">
        <v>2205</v>
      </c>
      <c r="I83" s="248" t="s">
        <v>2195</v>
      </c>
      <c r="J83" s="248">
        <v>15</v>
      </c>
      <c r="K83" s="236"/>
    </row>
    <row r="84" spans="2:11" s="1" customFormat="1" ht="15" customHeight="1">
      <c r="B84" s="247"/>
      <c r="C84" s="248" t="s">
        <v>2206</v>
      </c>
      <c r="D84" s="248"/>
      <c r="E84" s="248"/>
      <c r="F84" s="249" t="s">
        <v>2199</v>
      </c>
      <c r="G84" s="248"/>
      <c r="H84" s="248" t="s">
        <v>2207</v>
      </c>
      <c r="I84" s="248" t="s">
        <v>2195</v>
      </c>
      <c r="J84" s="248">
        <v>15</v>
      </c>
      <c r="K84" s="236"/>
    </row>
    <row r="85" spans="2:11" s="1" customFormat="1" ht="15" customHeight="1">
      <c r="B85" s="247"/>
      <c r="C85" s="248" t="s">
        <v>2208</v>
      </c>
      <c r="D85" s="248"/>
      <c r="E85" s="248"/>
      <c r="F85" s="249" t="s">
        <v>2199</v>
      </c>
      <c r="G85" s="248"/>
      <c r="H85" s="248" t="s">
        <v>2209</v>
      </c>
      <c r="I85" s="248" t="s">
        <v>2195</v>
      </c>
      <c r="J85" s="248">
        <v>20</v>
      </c>
      <c r="K85" s="236"/>
    </row>
    <row r="86" spans="2:11" s="1" customFormat="1" ht="15" customHeight="1">
      <c r="B86" s="247"/>
      <c r="C86" s="248" t="s">
        <v>2210</v>
      </c>
      <c r="D86" s="248"/>
      <c r="E86" s="248"/>
      <c r="F86" s="249" t="s">
        <v>2199</v>
      </c>
      <c r="G86" s="248"/>
      <c r="H86" s="248" t="s">
        <v>2211</v>
      </c>
      <c r="I86" s="248" t="s">
        <v>2195</v>
      </c>
      <c r="J86" s="248">
        <v>20</v>
      </c>
      <c r="K86" s="236"/>
    </row>
    <row r="87" spans="2:11" s="1" customFormat="1" ht="15" customHeight="1">
      <c r="B87" s="247"/>
      <c r="C87" s="224" t="s">
        <v>2212</v>
      </c>
      <c r="D87" s="224"/>
      <c r="E87" s="224"/>
      <c r="F87" s="245" t="s">
        <v>2199</v>
      </c>
      <c r="G87" s="246"/>
      <c r="H87" s="224" t="s">
        <v>2213</v>
      </c>
      <c r="I87" s="224" t="s">
        <v>2195</v>
      </c>
      <c r="J87" s="224">
        <v>50</v>
      </c>
      <c r="K87" s="236"/>
    </row>
    <row r="88" spans="2:11" s="1" customFormat="1" ht="15" customHeight="1">
      <c r="B88" s="247"/>
      <c r="C88" s="224" t="s">
        <v>2214</v>
      </c>
      <c r="D88" s="224"/>
      <c r="E88" s="224"/>
      <c r="F88" s="245" t="s">
        <v>2199</v>
      </c>
      <c r="G88" s="246"/>
      <c r="H88" s="224" t="s">
        <v>2215</v>
      </c>
      <c r="I88" s="224" t="s">
        <v>2195</v>
      </c>
      <c r="J88" s="224">
        <v>20</v>
      </c>
      <c r="K88" s="236"/>
    </row>
    <row r="89" spans="2:11" s="1" customFormat="1" ht="15" customHeight="1">
      <c r="B89" s="247"/>
      <c r="C89" s="224" t="s">
        <v>2216</v>
      </c>
      <c r="D89" s="224"/>
      <c r="E89" s="224"/>
      <c r="F89" s="245" t="s">
        <v>2199</v>
      </c>
      <c r="G89" s="246"/>
      <c r="H89" s="224" t="s">
        <v>2217</v>
      </c>
      <c r="I89" s="224" t="s">
        <v>2195</v>
      </c>
      <c r="J89" s="224">
        <v>20</v>
      </c>
      <c r="K89" s="236"/>
    </row>
    <row r="90" spans="2:11" s="1" customFormat="1" ht="15" customHeight="1">
      <c r="B90" s="247"/>
      <c r="C90" s="224" t="s">
        <v>2218</v>
      </c>
      <c r="D90" s="224"/>
      <c r="E90" s="224"/>
      <c r="F90" s="245" t="s">
        <v>2199</v>
      </c>
      <c r="G90" s="246"/>
      <c r="H90" s="224" t="s">
        <v>2219</v>
      </c>
      <c r="I90" s="224" t="s">
        <v>2195</v>
      </c>
      <c r="J90" s="224">
        <v>50</v>
      </c>
      <c r="K90" s="236"/>
    </row>
    <row r="91" spans="2:11" s="1" customFormat="1" ht="15" customHeight="1">
      <c r="B91" s="247"/>
      <c r="C91" s="224" t="s">
        <v>2220</v>
      </c>
      <c r="D91" s="224"/>
      <c r="E91" s="224"/>
      <c r="F91" s="245" t="s">
        <v>2199</v>
      </c>
      <c r="G91" s="246"/>
      <c r="H91" s="224" t="s">
        <v>2220</v>
      </c>
      <c r="I91" s="224" t="s">
        <v>2195</v>
      </c>
      <c r="J91" s="224">
        <v>50</v>
      </c>
      <c r="K91" s="236"/>
    </row>
    <row r="92" spans="2:11" s="1" customFormat="1" ht="15" customHeight="1">
      <c r="B92" s="247"/>
      <c r="C92" s="224" t="s">
        <v>2221</v>
      </c>
      <c r="D92" s="224"/>
      <c r="E92" s="224"/>
      <c r="F92" s="245" t="s">
        <v>2199</v>
      </c>
      <c r="G92" s="246"/>
      <c r="H92" s="224" t="s">
        <v>2222</v>
      </c>
      <c r="I92" s="224" t="s">
        <v>2195</v>
      </c>
      <c r="J92" s="224">
        <v>255</v>
      </c>
      <c r="K92" s="236"/>
    </row>
    <row r="93" spans="2:11" s="1" customFormat="1" ht="15" customHeight="1">
      <c r="B93" s="247"/>
      <c r="C93" s="224" t="s">
        <v>2223</v>
      </c>
      <c r="D93" s="224"/>
      <c r="E93" s="224"/>
      <c r="F93" s="245" t="s">
        <v>2193</v>
      </c>
      <c r="G93" s="246"/>
      <c r="H93" s="224" t="s">
        <v>2224</v>
      </c>
      <c r="I93" s="224" t="s">
        <v>2225</v>
      </c>
      <c r="J93" s="224"/>
      <c r="K93" s="236"/>
    </row>
    <row r="94" spans="2:11" s="1" customFormat="1" ht="15" customHeight="1">
      <c r="B94" s="247"/>
      <c r="C94" s="224" t="s">
        <v>2226</v>
      </c>
      <c r="D94" s="224"/>
      <c r="E94" s="224"/>
      <c r="F94" s="245" t="s">
        <v>2193</v>
      </c>
      <c r="G94" s="246"/>
      <c r="H94" s="224" t="s">
        <v>2227</v>
      </c>
      <c r="I94" s="224" t="s">
        <v>2228</v>
      </c>
      <c r="J94" s="224"/>
      <c r="K94" s="236"/>
    </row>
    <row r="95" spans="2:11" s="1" customFormat="1" ht="15" customHeight="1">
      <c r="B95" s="247"/>
      <c r="C95" s="224" t="s">
        <v>2229</v>
      </c>
      <c r="D95" s="224"/>
      <c r="E95" s="224"/>
      <c r="F95" s="245" t="s">
        <v>2193</v>
      </c>
      <c r="G95" s="246"/>
      <c r="H95" s="224" t="s">
        <v>2229</v>
      </c>
      <c r="I95" s="224" t="s">
        <v>2228</v>
      </c>
      <c r="J95" s="224"/>
      <c r="K95" s="236"/>
    </row>
    <row r="96" spans="2:11" s="1" customFormat="1" ht="15" customHeight="1">
      <c r="B96" s="247"/>
      <c r="C96" s="224" t="s">
        <v>36</v>
      </c>
      <c r="D96" s="224"/>
      <c r="E96" s="224"/>
      <c r="F96" s="245" t="s">
        <v>2193</v>
      </c>
      <c r="G96" s="246"/>
      <c r="H96" s="224" t="s">
        <v>2230</v>
      </c>
      <c r="I96" s="224" t="s">
        <v>2228</v>
      </c>
      <c r="J96" s="224"/>
      <c r="K96" s="236"/>
    </row>
    <row r="97" spans="2:11" s="1" customFormat="1" ht="15" customHeight="1">
      <c r="B97" s="247"/>
      <c r="C97" s="224" t="s">
        <v>46</v>
      </c>
      <c r="D97" s="224"/>
      <c r="E97" s="224"/>
      <c r="F97" s="245" t="s">
        <v>2193</v>
      </c>
      <c r="G97" s="246"/>
      <c r="H97" s="224" t="s">
        <v>2231</v>
      </c>
      <c r="I97" s="224" t="s">
        <v>2228</v>
      </c>
      <c r="J97" s="224"/>
      <c r="K97" s="236"/>
    </row>
    <row r="98" spans="2:11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pans="2:11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pans="2:11" s="1" customFormat="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pans="2:11" s="1" customFormat="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pans="2:11" s="1" customFormat="1" ht="45" customHeight="1">
      <c r="B102" s="235"/>
      <c r="C102" s="347" t="s">
        <v>2232</v>
      </c>
      <c r="D102" s="347"/>
      <c r="E102" s="347"/>
      <c r="F102" s="347"/>
      <c r="G102" s="347"/>
      <c r="H102" s="347"/>
      <c r="I102" s="347"/>
      <c r="J102" s="347"/>
      <c r="K102" s="236"/>
    </row>
    <row r="103" spans="2:11" s="1" customFormat="1" ht="17.25" customHeight="1">
      <c r="B103" s="235"/>
      <c r="C103" s="237" t="s">
        <v>2187</v>
      </c>
      <c r="D103" s="237"/>
      <c r="E103" s="237"/>
      <c r="F103" s="237" t="s">
        <v>2188</v>
      </c>
      <c r="G103" s="238"/>
      <c r="H103" s="237" t="s">
        <v>52</v>
      </c>
      <c r="I103" s="237" t="s">
        <v>55</v>
      </c>
      <c r="J103" s="237" t="s">
        <v>2189</v>
      </c>
      <c r="K103" s="236"/>
    </row>
    <row r="104" spans="2:11" s="1" customFormat="1" ht="17.25" customHeight="1">
      <c r="B104" s="235"/>
      <c r="C104" s="239" t="s">
        <v>2190</v>
      </c>
      <c r="D104" s="239"/>
      <c r="E104" s="239"/>
      <c r="F104" s="240" t="s">
        <v>2191</v>
      </c>
      <c r="G104" s="241"/>
      <c r="H104" s="239"/>
      <c r="I104" s="239"/>
      <c r="J104" s="239" t="s">
        <v>2192</v>
      </c>
      <c r="K104" s="236"/>
    </row>
    <row r="105" spans="2:11" s="1" customFormat="1" ht="5.25" customHeight="1">
      <c r="B105" s="235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pans="2:11" s="1" customFormat="1" ht="15" customHeight="1">
      <c r="B106" s="235"/>
      <c r="C106" s="224" t="s">
        <v>51</v>
      </c>
      <c r="D106" s="244"/>
      <c r="E106" s="244"/>
      <c r="F106" s="245" t="s">
        <v>2193</v>
      </c>
      <c r="G106" s="224"/>
      <c r="H106" s="224" t="s">
        <v>2233</v>
      </c>
      <c r="I106" s="224" t="s">
        <v>2195</v>
      </c>
      <c r="J106" s="224">
        <v>20</v>
      </c>
      <c r="K106" s="236"/>
    </row>
    <row r="107" spans="2:11" s="1" customFormat="1" ht="15" customHeight="1">
      <c r="B107" s="235"/>
      <c r="C107" s="224" t="s">
        <v>2196</v>
      </c>
      <c r="D107" s="224"/>
      <c r="E107" s="224"/>
      <c r="F107" s="245" t="s">
        <v>2193</v>
      </c>
      <c r="G107" s="224"/>
      <c r="H107" s="224" t="s">
        <v>2233</v>
      </c>
      <c r="I107" s="224" t="s">
        <v>2195</v>
      </c>
      <c r="J107" s="224">
        <v>120</v>
      </c>
      <c r="K107" s="236"/>
    </row>
    <row r="108" spans="2:11" s="1" customFormat="1" ht="15" customHeight="1">
      <c r="B108" s="247"/>
      <c r="C108" s="224" t="s">
        <v>2198</v>
      </c>
      <c r="D108" s="224"/>
      <c r="E108" s="224"/>
      <c r="F108" s="245" t="s">
        <v>2199</v>
      </c>
      <c r="G108" s="224"/>
      <c r="H108" s="224" t="s">
        <v>2233</v>
      </c>
      <c r="I108" s="224" t="s">
        <v>2195</v>
      </c>
      <c r="J108" s="224">
        <v>50</v>
      </c>
      <c r="K108" s="236"/>
    </row>
    <row r="109" spans="2:11" s="1" customFormat="1" ht="15" customHeight="1">
      <c r="B109" s="247"/>
      <c r="C109" s="224" t="s">
        <v>2201</v>
      </c>
      <c r="D109" s="224"/>
      <c r="E109" s="224"/>
      <c r="F109" s="245" t="s">
        <v>2193</v>
      </c>
      <c r="G109" s="224"/>
      <c r="H109" s="224" t="s">
        <v>2233</v>
      </c>
      <c r="I109" s="224" t="s">
        <v>2203</v>
      </c>
      <c r="J109" s="224"/>
      <c r="K109" s="236"/>
    </row>
    <row r="110" spans="2:11" s="1" customFormat="1" ht="15" customHeight="1">
      <c r="B110" s="247"/>
      <c r="C110" s="224" t="s">
        <v>2212</v>
      </c>
      <c r="D110" s="224"/>
      <c r="E110" s="224"/>
      <c r="F110" s="245" t="s">
        <v>2199</v>
      </c>
      <c r="G110" s="224"/>
      <c r="H110" s="224" t="s">
        <v>2233</v>
      </c>
      <c r="I110" s="224" t="s">
        <v>2195</v>
      </c>
      <c r="J110" s="224">
        <v>50</v>
      </c>
      <c r="K110" s="236"/>
    </row>
    <row r="111" spans="2:11" s="1" customFormat="1" ht="15" customHeight="1">
      <c r="B111" s="247"/>
      <c r="C111" s="224" t="s">
        <v>2220</v>
      </c>
      <c r="D111" s="224"/>
      <c r="E111" s="224"/>
      <c r="F111" s="245" t="s">
        <v>2199</v>
      </c>
      <c r="G111" s="224"/>
      <c r="H111" s="224" t="s">
        <v>2233</v>
      </c>
      <c r="I111" s="224" t="s">
        <v>2195</v>
      </c>
      <c r="J111" s="224">
        <v>50</v>
      </c>
      <c r="K111" s="236"/>
    </row>
    <row r="112" spans="2:11" s="1" customFormat="1" ht="15" customHeight="1">
      <c r="B112" s="247"/>
      <c r="C112" s="224" t="s">
        <v>2218</v>
      </c>
      <c r="D112" s="224"/>
      <c r="E112" s="224"/>
      <c r="F112" s="245" t="s">
        <v>2199</v>
      </c>
      <c r="G112" s="224"/>
      <c r="H112" s="224" t="s">
        <v>2233</v>
      </c>
      <c r="I112" s="224" t="s">
        <v>2195</v>
      </c>
      <c r="J112" s="224">
        <v>50</v>
      </c>
      <c r="K112" s="236"/>
    </row>
    <row r="113" spans="2:11" s="1" customFormat="1" ht="15" customHeight="1">
      <c r="B113" s="247"/>
      <c r="C113" s="224" t="s">
        <v>51</v>
      </c>
      <c r="D113" s="224"/>
      <c r="E113" s="224"/>
      <c r="F113" s="245" t="s">
        <v>2193</v>
      </c>
      <c r="G113" s="224"/>
      <c r="H113" s="224" t="s">
        <v>2234</v>
      </c>
      <c r="I113" s="224" t="s">
        <v>2195</v>
      </c>
      <c r="J113" s="224">
        <v>20</v>
      </c>
      <c r="K113" s="236"/>
    </row>
    <row r="114" spans="2:11" s="1" customFormat="1" ht="15" customHeight="1">
      <c r="B114" s="247"/>
      <c r="C114" s="224" t="s">
        <v>2235</v>
      </c>
      <c r="D114" s="224"/>
      <c r="E114" s="224"/>
      <c r="F114" s="245" t="s">
        <v>2193</v>
      </c>
      <c r="G114" s="224"/>
      <c r="H114" s="224" t="s">
        <v>2236</v>
      </c>
      <c r="I114" s="224" t="s">
        <v>2195</v>
      </c>
      <c r="J114" s="224">
        <v>120</v>
      </c>
      <c r="K114" s="236"/>
    </row>
    <row r="115" spans="2:11" s="1" customFormat="1" ht="15" customHeight="1">
      <c r="B115" s="247"/>
      <c r="C115" s="224" t="s">
        <v>36</v>
      </c>
      <c r="D115" s="224"/>
      <c r="E115" s="224"/>
      <c r="F115" s="245" t="s">
        <v>2193</v>
      </c>
      <c r="G115" s="224"/>
      <c r="H115" s="224" t="s">
        <v>2237</v>
      </c>
      <c r="I115" s="224" t="s">
        <v>2228</v>
      </c>
      <c r="J115" s="224"/>
      <c r="K115" s="236"/>
    </row>
    <row r="116" spans="2:11" s="1" customFormat="1" ht="15" customHeight="1">
      <c r="B116" s="247"/>
      <c r="C116" s="224" t="s">
        <v>46</v>
      </c>
      <c r="D116" s="224"/>
      <c r="E116" s="224"/>
      <c r="F116" s="245" t="s">
        <v>2193</v>
      </c>
      <c r="G116" s="224"/>
      <c r="H116" s="224" t="s">
        <v>2238</v>
      </c>
      <c r="I116" s="224" t="s">
        <v>2228</v>
      </c>
      <c r="J116" s="224"/>
      <c r="K116" s="236"/>
    </row>
    <row r="117" spans="2:11" s="1" customFormat="1" ht="15" customHeight="1">
      <c r="B117" s="247"/>
      <c r="C117" s="224" t="s">
        <v>55</v>
      </c>
      <c r="D117" s="224"/>
      <c r="E117" s="224"/>
      <c r="F117" s="245" t="s">
        <v>2193</v>
      </c>
      <c r="G117" s="224"/>
      <c r="H117" s="224" t="s">
        <v>2239</v>
      </c>
      <c r="I117" s="224" t="s">
        <v>2240</v>
      </c>
      <c r="J117" s="224"/>
      <c r="K117" s="236"/>
    </row>
    <row r="118" spans="2:11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pans="2:11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pans="2:11" s="1" customFormat="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pans="2:1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pans="2:11" s="1" customFormat="1" ht="45" customHeight="1">
      <c r="B122" s="263"/>
      <c r="C122" s="348" t="s">
        <v>2241</v>
      </c>
      <c r="D122" s="348"/>
      <c r="E122" s="348"/>
      <c r="F122" s="348"/>
      <c r="G122" s="348"/>
      <c r="H122" s="348"/>
      <c r="I122" s="348"/>
      <c r="J122" s="348"/>
      <c r="K122" s="264"/>
    </row>
    <row r="123" spans="2:11" s="1" customFormat="1" ht="17.25" customHeight="1">
      <c r="B123" s="265"/>
      <c r="C123" s="237" t="s">
        <v>2187</v>
      </c>
      <c r="D123" s="237"/>
      <c r="E123" s="237"/>
      <c r="F123" s="237" t="s">
        <v>2188</v>
      </c>
      <c r="G123" s="238"/>
      <c r="H123" s="237" t="s">
        <v>52</v>
      </c>
      <c r="I123" s="237" t="s">
        <v>55</v>
      </c>
      <c r="J123" s="237" t="s">
        <v>2189</v>
      </c>
      <c r="K123" s="266"/>
    </row>
    <row r="124" spans="2:11" s="1" customFormat="1" ht="17.25" customHeight="1">
      <c r="B124" s="265"/>
      <c r="C124" s="239" t="s">
        <v>2190</v>
      </c>
      <c r="D124" s="239"/>
      <c r="E124" s="239"/>
      <c r="F124" s="240" t="s">
        <v>2191</v>
      </c>
      <c r="G124" s="241"/>
      <c r="H124" s="239"/>
      <c r="I124" s="239"/>
      <c r="J124" s="239" t="s">
        <v>2192</v>
      </c>
      <c r="K124" s="266"/>
    </row>
    <row r="125" spans="2:11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pans="2:11" s="1" customFormat="1" ht="15" customHeight="1">
      <c r="B126" s="267"/>
      <c r="C126" s="224" t="s">
        <v>2196</v>
      </c>
      <c r="D126" s="244"/>
      <c r="E126" s="244"/>
      <c r="F126" s="245" t="s">
        <v>2193</v>
      </c>
      <c r="G126" s="224"/>
      <c r="H126" s="224" t="s">
        <v>2233</v>
      </c>
      <c r="I126" s="224" t="s">
        <v>2195</v>
      </c>
      <c r="J126" s="224">
        <v>120</v>
      </c>
      <c r="K126" s="270"/>
    </row>
    <row r="127" spans="2:11" s="1" customFormat="1" ht="15" customHeight="1">
      <c r="B127" s="267"/>
      <c r="C127" s="224" t="s">
        <v>2242</v>
      </c>
      <c r="D127" s="224"/>
      <c r="E127" s="224"/>
      <c r="F127" s="245" t="s">
        <v>2193</v>
      </c>
      <c r="G127" s="224"/>
      <c r="H127" s="224" t="s">
        <v>2243</v>
      </c>
      <c r="I127" s="224" t="s">
        <v>2195</v>
      </c>
      <c r="J127" s="224" t="s">
        <v>2244</v>
      </c>
      <c r="K127" s="270"/>
    </row>
    <row r="128" spans="2:11" s="1" customFormat="1" ht="15" customHeight="1">
      <c r="B128" s="267"/>
      <c r="C128" s="224" t="s">
        <v>83</v>
      </c>
      <c r="D128" s="224"/>
      <c r="E128" s="224"/>
      <c r="F128" s="245" t="s">
        <v>2193</v>
      </c>
      <c r="G128" s="224"/>
      <c r="H128" s="224" t="s">
        <v>2245</v>
      </c>
      <c r="I128" s="224" t="s">
        <v>2195</v>
      </c>
      <c r="J128" s="224" t="s">
        <v>2244</v>
      </c>
      <c r="K128" s="270"/>
    </row>
    <row r="129" spans="2:11" s="1" customFormat="1" ht="15" customHeight="1">
      <c r="B129" s="267"/>
      <c r="C129" s="224" t="s">
        <v>2204</v>
      </c>
      <c r="D129" s="224"/>
      <c r="E129" s="224"/>
      <c r="F129" s="245" t="s">
        <v>2199</v>
      </c>
      <c r="G129" s="224"/>
      <c r="H129" s="224" t="s">
        <v>2205</v>
      </c>
      <c r="I129" s="224" t="s">
        <v>2195</v>
      </c>
      <c r="J129" s="224">
        <v>15</v>
      </c>
      <c r="K129" s="270"/>
    </row>
    <row r="130" spans="2:11" s="1" customFormat="1" ht="15" customHeight="1">
      <c r="B130" s="267"/>
      <c r="C130" s="248" t="s">
        <v>2206</v>
      </c>
      <c r="D130" s="248"/>
      <c r="E130" s="248"/>
      <c r="F130" s="249" t="s">
        <v>2199</v>
      </c>
      <c r="G130" s="248"/>
      <c r="H130" s="248" t="s">
        <v>2207</v>
      </c>
      <c r="I130" s="248" t="s">
        <v>2195</v>
      </c>
      <c r="J130" s="248">
        <v>15</v>
      </c>
      <c r="K130" s="270"/>
    </row>
    <row r="131" spans="2:11" s="1" customFormat="1" ht="15" customHeight="1">
      <c r="B131" s="267"/>
      <c r="C131" s="248" t="s">
        <v>2208</v>
      </c>
      <c r="D131" s="248"/>
      <c r="E131" s="248"/>
      <c r="F131" s="249" t="s">
        <v>2199</v>
      </c>
      <c r="G131" s="248"/>
      <c r="H131" s="248" t="s">
        <v>2209</v>
      </c>
      <c r="I131" s="248" t="s">
        <v>2195</v>
      </c>
      <c r="J131" s="248">
        <v>20</v>
      </c>
      <c r="K131" s="270"/>
    </row>
    <row r="132" spans="2:11" s="1" customFormat="1" ht="15" customHeight="1">
      <c r="B132" s="267"/>
      <c r="C132" s="248" t="s">
        <v>2210</v>
      </c>
      <c r="D132" s="248"/>
      <c r="E132" s="248"/>
      <c r="F132" s="249" t="s">
        <v>2199</v>
      </c>
      <c r="G132" s="248"/>
      <c r="H132" s="248" t="s">
        <v>2211</v>
      </c>
      <c r="I132" s="248" t="s">
        <v>2195</v>
      </c>
      <c r="J132" s="248">
        <v>20</v>
      </c>
      <c r="K132" s="270"/>
    </row>
    <row r="133" spans="2:11" s="1" customFormat="1" ht="15" customHeight="1">
      <c r="B133" s="267"/>
      <c r="C133" s="224" t="s">
        <v>2198</v>
      </c>
      <c r="D133" s="224"/>
      <c r="E133" s="224"/>
      <c r="F133" s="245" t="s">
        <v>2199</v>
      </c>
      <c r="G133" s="224"/>
      <c r="H133" s="224" t="s">
        <v>2233</v>
      </c>
      <c r="I133" s="224" t="s">
        <v>2195</v>
      </c>
      <c r="J133" s="224">
        <v>50</v>
      </c>
      <c r="K133" s="270"/>
    </row>
    <row r="134" spans="2:11" s="1" customFormat="1" ht="15" customHeight="1">
      <c r="B134" s="267"/>
      <c r="C134" s="224" t="s">
        <v>2212</v>
      </c>
      <c r="D134" s="224"/>
      <c r="E134" s="224"/>
      <c r="F134" s="245" t="s">
        <v>2199</v>
      </c>
      <c r="G134" s="224"/>
      <c r="H134" s="224" t="s">
        <v>2233</v>
      </c>
      <c r="I134" s="224" t="s">
        <v>2195</v>
      </c>
      <c r="J134" s="224">
        <v>50</v>
      </c>
      <c r="K134" s="270"/>
    </row>
    <row r="135" spans="2:11" s="1" customFormat="1" ht="15" customHeight="1">
      <c r="B135" s="267"/>
      <c r="C135" s="224" t="s">
        <v>2218</v>
      </c>
      <c r="D135" s="224"/>
      <c r="E135" s="224"/>
      <c r="F135" s="245" t="s">
        <v>2199</v>
      </c>
      <c r="G135" s="224"/>
      <c r="H135" s="224" t="s">
        <v>2233</v>
      </c>
      <c r="I135" s="224" t="s">
        <v>2195</v>
      </c>
      <c r="J135" s="224">
        <v>50</v>
      </c>
      <c r="K135" s="270"/>
    </row>
    <row r="136" spans="2:11" s="1" customFormat="1" ht="15" customHeight="1">
      <c r="B136" s="267"/>
      <c r="C136" s="224" t="s">
        <v>2220</v>
      </c>
      <c r="D136" s="224"/>
      <c r="E136" s="224"/>
      <c r="F136" s="245" t="s">
        <v>2199</v>
      </c>
      <c r="G136" s="224"/>
      <c r="H136" s="224" t="s">
        <v>2233</v>
      </c>
      <c r="I136" s="224" t="s">
        <v>2195</v>
      </c>
      <c r="J136" s="224">
        <v>50</v>
      </c>
      <c r="K136" s="270"/>
    </row>
    <row r="137" spans="2:11" s="1" customFormat="1" ht="15" customHeight="1">
      <c r="B137" s="267"/>
      <c r="C137" s="224" t="s">
        <v>2221</v>
      </c>
      <c r="D137" s="224"/>
      <c r="E137" s="224"/>
      <c r="F137" s="245" t="s">
        <v>2199</v>
      </c>
      <c r="G137" s="224"/>
      <c r="H137" s="224" t="s">
        <v>2246</v>
      </c>
      <c r="I137" s="224" t="s">
        <v>2195</v>
      </c>
      <c r="J137" s="224">
        <v>255</v>
      </c>
      <c r="K137" s="270"/>
    </row>
    <row r="138" spans="2:11" s="1" customFormat="1" ht="15" customHeight="1">
      <c r="B138" s="267"/>
      <c r="C138" s="224" t="s">
        <v>2223</v>
      </c>
      <c r="D138" s="224"/>
      <c r="E138" s="224"/>
      <c r="F138" s="245" t="s">
        <v>2193</v>
      </c>
      <c r="G138" s="224"/>
      <c r="H138" s="224" t="s">
        <v>2247</v>
      </c>
      <c r="I138" s="224" t="s">
        <v>2225</v>
      </c>
      <c r="J138" s="224"/>
      <c r="K138" s="270"/>
    </row>
    <row r="139" spans="2:11" s="1" customFormat="1" ht="15" customHeight="1">
      <c r="B139" s="267"/>
      <c r="C139" s="224" t="s">
        <v>2226</v>
      </c>
      <c r="D139" s="224"/>
      <c r="E139" s="224"/>
      <c r="F139" s="245" t="s">
        <v>2193</v>
      </c>
      <c r="G139" s="224"/>
      <c r="H139" s="224" t="s">
        <v>2248</v>
      </c>
      <c r="I139" s="224" t="s">
        <v>2228</v>
      </c>
      <c r="J139" s="224"/>
      <c r="K139" s="270"/>
    </row>
    <row r="140" spans="2:11" s="1" customFormat="1" ht="15" customHeight="1">
      <c r="B140" s="267"/>
      <c r="C140" s="224" t="s">
        <v>2229</v>
      </c>
      <c r="D140" s="224"/>
      <c r="E140" s="224"/>
      <c r="F140" s="245" t="s">
        <v>2193</v>
      </c>
      <c r="G140" s="224"/>
      <c r="H140" s="224" t="s">
        <v>2229</v>
      </c>
      <c r="I140" s="224" t="s">
        <v>2228</v>
      </c>
      <c r="J140" s="224"/>
      <c r="K140" s="270"/>
    </row>
    <row r="141" spans="2:11" s="1" customFormat="1" ht="15" customHeight="1">
      <c r="B141" s="267"/>
      <c r="C141" s="224" t="s">
        <v>36</v>
      </c>
      <c r="D141" s="224"/>
      <c r="E141" s="224"/>
      <c r="F141" s="245" t="s">
        <v>2193</v>
      </c>
      <c r="G141" s="224"/>
      <c r="H141" s="224" t="s">
        <v>2249</v>
      </c>
      <c r="I141" s="224" t="s">
        <v>2228</v>
      </c>
      <c r="J141" s="224"/>
      <c r="K141" s="270"/>
    </row>
    <row r="142" spans="2:11" s="1" customFormat="1" ht="15" customHeight="1">
      <c r="B142" s="267"/>
      <c r="C142" s="224" t="s">
        <v>2250</v>
      </c>
      <c r="D142" s="224"/>
      <c r="E142" s="224"/>
      <c r="F142" s="245" t="s">
        <v>2193</v>
      </c>
      <c r="G142" s="224"/>
      <c r="H142" s="224" t="s">
        <v>2251</v>
      </c>
      <c r="I142" s="224" t="s">
        <v>2228</v>
      </c>
      <c r="J142" s="224"/>
      <c r="K142" s="270"/>
    </row>
    <row r="143" spans="2:11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pans="2:11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pans="2:11" s="1" customFormat="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pans="2:11" s="1" customFormat="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pans="2:11" s="1" customFormat="1" ht="45" customHeight="1">
      <c r="B147" s="235"/>
      <c r="C147" s="347" t="s">
        <v>2252</v>
      </c>
      <c r="D147" s="347"/>
      <c r="E147" s="347"/>
      <c r="F147" s="347"/>
      <c r="G147" s="347"/>
      <c r="H147" s="347"/>
      <c r="I147" s="347"/>
      <c r="J147" s="347"/>
      <c r="K147" s="236"/>
    </row>
    <row r="148" spans="2:11" s="1" customFormat="1" ht="17.25" customHeight="1">
      <c r="B148" s="235"/>
      <c r="C148" s="237" t="s">
        <v>2187</v>
      </c>
      <c r="D148" s="237"/>
      <c r="E148" s="237"/>
      <c r="F148" s="237" t="s">
        <v>2188</v>
      </c>
      <c r="G148" s="238"/>
      <c r="H148" s="237" t="s">
        <v>52</v>
      </c>
      <c r="I148" s="237" t="s">
        <v>55</v>
      </c>
      <c r="J148" s="237" t="s">
        <v>2189</v>
      </c>
      <c r="K148" s="236"/>
    </row>
    <row r="149" spans="2:11" s="1" customFormat="1" ht="17.25" customHeight="1">
      <c r="B149" s="235"/>
      <c r="C149" s="239" t="s">
        <v>2190</v>
      </c>
      <c r="D149" s="239"/>
      <c r="E149" s="239"/>
      <c r="F149" s="240" t="s">
        <v>2191</v>
      </c>
      <c r="G149" s="241"/>
      <c r="H149" s="239"/>
      <c r="I149" s="239"/>
      <c r="J149" s="239" t="s">
        <v>2192</v>
      </c>
      <c r="K149" s="236"/>
    </row>
    <row r="150" spans="2:11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pans="2:11" s="1" customFormat="1" ht="15" customHeight="1">
      <c r="B151" s="247"/>
      <c r="C151" s="274" t="s">
        <v>2196</v>
      </c>
      <c r="D151" s="224"/>
      <c r="E151" s="224"/>
      <c r="F151" s="275" t="s">
        <v>2193</v>
      </c>
      <c r="G151" s="224"/>
      <c r="H151" s="274" t="s">
        <v>2233</v>
      </c>
      <c r="I151" s="274" t="s">
        <v>2195</v>
      </c>
      <c r="J151" s="274">
        <v>120</v>
      </c>
      <c r="K151" s="270"/>
    </row>
    <row r="152" spans="2:11" s="1" customFormat="1" ht="15" customHeight="1">
      <c r="B152" s="247"/>
      <c r="C152" s="274" t="s">
        <v>2242</v>
      </c>
      <c r="D152" s="224"/>
      <c r="E152" s="224"/>
      <c r="F152" s="275" t="s">
        <v>2193</v>
      </c>
      <c r="G152" s="224"/>
      <c r="H152" s="274" t="s">
        <v>2253</v>
      </c>
      <c r="I152" s="274" t="s">
        <v>2195</v>
      </c>
      <c r="J152" s="274" t="s">
        <v>2244</v>
      </c>
      <c r="K152" s="270"/>
    </row>
    <row r="153" spans="2:11" s="1" customFormat="1" ht="15" customHeight="1">
      <c r="B153" s="247"/>
      <c r="C153" s="274" t="s">
        <v>83</v>
      </c>
      <c r="D153" s="224"/>
      <c r="E153" s="224"/>
      <c r="F153" s="275" t="s">
        <v>2193</v>
      </c>
      <c r="G153" s="224"/>
      <c r="H153" s="274" t="s">
        <v>2254</v>
      </c>
      <c r="I153" s="274" t="s">
        <v>2195</v>
      </c>
      <c r="J153" s="274" t="s">
        <v>2244</v>
      </c>
      <c r="K153" s="270"/>
    </row>
    <row r="154" spans="2:11" s="1" customFormat="1" ht="15" customHeight="1">
      <c r="B154" s="247"/>
      <c r="C154" s="274" t="s">
        <v>2198</v>
      </c>
      <c r="D154" s="224"/>
      <c r="E154" s="224"/>
      <c r="F154" s="275" t="s">
        <v>2199</v>
      </c>
      <c r="G154" s="224"/>
      <c r="H154" s="274" t="s">
        <v>2233</v>
      </c>
      <c r="I154" s="274" t="s">
        <v>2195</v>
      </c>
      <c r="J154" s="274">
        <v>50</v>
      </c>
      <c r="K154" s="270"/>
    </row>
    <row r="155" spans="2:11" s="1" customFormat="1" ht="15" customHeight="1">
      <c r="B155" s="247"/>
      <c r="C155" s="274" t="s">
        <v>2201</v>
      </c>
      <c r="D155" s="224"/>
      <c r="E155" s="224"/>
      <c r="F155" s="275" t="s">
        <v>2193</v>
      </c>
      <c r="G155" s="224"/>
      <c r="H155" s="274" t="s">
        <v>2233</v>
      </c>
      <c r="I155" s="274" t="s">
        <v>2203</v>
      </c>
      <c r="J155" s="274"/>
      <c r="K155" s="270"/>
    </row>
    <row r="156" spans="2:11" s="1" customFormat="1" ht="15" customHeight="1">
      <c r="B156" s="247"/>
      <c r="C156" s="274" t="s">
        <v>2212</v>
      </c>
      <c r="D156" s="224"/>
      <c r="E156" s="224"/>
      <c r="F156" s="275" t="s">
        <v>2199</v>
      </c>
      <c r="G156" s="224"/>
      <c r="H156" s="274" t="s">
        <v>2233</v>
      </c>
      <c r="I156" s="274" t="s">
        <v>2195</v>
      </c>
      <c r="J156" s="274">
        <v>50</v>
      </c>
      <c r="K156" s="270"/>
    </row>
    <row r="157" spans="2:11" s="1" customFormat="1" ht="15" customHeight="1">
      <c r="B157" s="247"/>
      <c r="C157" s="274" t="s">
        <v>2220</v>
      </c>
      <c r="D157" s="224"/>
      <c r="E157" s="224"/>
      <c r="F157" s="275" t="s">
        <v>2199</v>
      </c>
      <c r="G157" s="224"/>
      <c r="H157" s="274" t="s">
        <v>2233</v>
      </c>
      <c r="I157" s="274" t="s">
        <v>2195</v>
      </c>
      <c r="J157" s="274">
        <v>50</v>
      </c>
      <c r="K157" s="270"/>
    </row>
    <row r="158" spans="2:11" s="1" customFormat="1" ht="15" customHeight="1">
      <c r="B158" s="247"/>
      <c r="C158" s="274" t="s">
        <v>2218</v>
      </c>
      <c r="D158" s="224"/>
      <c r="E158" s="224"/>
      <c r="F158" s="275" t="s">
        <v>2199</v>
      </c>
      <c r="G158" s="224"/>
      <c r="H158" s="274" t="s">
        <v>2233</v>
      </c>
      <c r="I158" s="274" t="s">
        <v>2195</v>
      </c>
      <c r="J158" s="274">
        <v>50</v>
      </c>
      <c r="K158" s="270"/>
    </row>
    <row r="159" spans="2:11" s="1" customFormat="1" ht="15" customHeight="1">
      <c r="B159" s="247"/>
      <c r="C159" s="274" t="s">
        <v>99</v>
      </c>
      <c r="D159" s="224"/>
      <c r="E159" s="224"/>
      <c r="F159" s="275" t="s">
        <v>2193</v>
      </c>
      <c r="G159" s="224"/>
      <c r="H159" s="274" t="s">
        <v>2255</v>
      </c>
      <c r="I159" s="274" t="s">
        <v>2195</v>
      </c>
      <c r="J159" s="274" t="s">
        <v>2256</v>
      </c>
      <c r="K159" s="270"/>
    </row>
    <row r="160" spans="2:11" s="1" customFormat="1" ht="15" customHeight="1">
      <c r="B160" s="247"/>
      <c r="C160" s="274" t="s">
        <v>2257</v>
      </c>
      <c r="D160" s="224"/>
      <c r="E160" s="224"/>
      <c r="F160" s="275" t="s">
        <v>2193</v>
      </c>
      <c r="G160" s="224"/>
      <c r="H160" s="274" t="s">
        <v>2258</v>
      </c>
      <c r="I160" s="274" t="s">
        <v>2228</v>
      </c>
      <c r="J160" s="274"/>
      <c r="K160" s="270"/>
    </row>
    <row r="161" spans="2:11" s="1" customFormat="1" ht="15" customHeight="1">
      <c r="B161" s="276"/>
      <c r="C161" s="256"/>
      <c r="D161" s="256"/>
      <c r="E161" s="256"/>
      <c r="F161" s="256"/>
      <c r="G161" s="256"/>
      <c r="H161" s="256"/>
      <c r="I161" s="256"/>
      <c r="J161" s="256"/>
      <c r="K161" s="277"/>
    </row>
    <row r="162" spans="2:11" s="1" customFormat="1" ht="18.75" customHeight="1">
      <c r="B162" s="258"/>
      <c r="C162" s="268"/>
      <c r="D162" s="268"/>
      <c r="E162" s="268"/>
      <c r="F162" s="278"/>
      <c r="G162" s="268"/>
      <c r="H162" s="268"/>
      <c r="I162" s="268"/>
      <c r="J162" s="268"/>
      <c r="K162" s="258"/>
    </row>
    <row r="163" spans="2:11" s="1" customFormat="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pans="2:11" s="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pans="2:11" s="1" customFormat="1" ht="45" customHeight="1">
      <c r="B165" s="216"/>
      <c r="C165" s="348" t="s">
        <v>2259</v>
      </c>
      <c r="D165" s="348"/>
      <c r="E165" s="348"/>
      <c r="F165" s="348"/>
      <c r="G165" s="348"/>
      <c r="H165" s="348"/>
      <c r="I165" s="348"/>
      <c r="J165" s="348"/>
      <c r="K165" s="217"/>
    </row>
    <row r="166" spans="2:11" s="1" customFormat="1" ht="17.25" customHeight="1">
      <c r="B166" s="216"/>
      <c r="C166" s="237" t="s">
        <v>2187</v>
      </c>
      <c r="D166" s="237"/>
      <c r="E166" s="237"/>
      <c r="F166" s="237" t="s">
        <v>2188</v>
      </c>
      <c r="G166" s="279"/>
      <c r="H166" s="280" t="s">
        <v>52</v>
      </c>
      <c r="I166" s="280" t="s">
        <v>55</v>
      </c>
      <c r="J166" s="237" t="s">
        <v>2189</v>
      </c>
      <c r="K166" s="217"/>
    </row>
    <row r="167" spans="2:11" s="1" customFormat="1" ht="17.25" customHeight="1">
      <c r="B167" s="218"/>
      <c r="C167" s="239" t="s">
        <v>2190</v>
      </c>
      <c r="D167" s="239"/>
      <c r="E167" s="239"/>
      <c r="F167" s="240" t="s">
        <v>2191</v>
      </c>
      <c r="G167" s="281"/>
      <c r="H167" s="282"/>
      <c r="I167" s="282"/>
      <c r="J167" s="239" t="s">
        <v>2192</v>
      </c>
      <c r="K167" s="219"/>
    </row>
    <row r="168" spans="2:11" s="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70"/>
    </row>
    <row r="169" spans="2:11" s="1" customFormat="1" ht="15" customHeight="1">
      <c r="B169" s="247"/>
      <c r="C169" s="224" t="s">
        <v>2196</v>
      </c>
      <c r="D169" s="224"/>
      <c r="E169" s="224"/>
      <c r="F169" s="245" t="s">
        <v>2193</v>
      </c>
      <c r="G169" s="224"/>
      <c r="H169" s="224" t="s">
        <v>2233</v>
      </c>
      <c r="I169" s="224" t="s">
        <v>2195</v>
      </c>
      <c r="J169" s="224">
        <v>120</v>
      </c>
      <c r="K169" s="270"/>
    </row>
    <row r="170" spans="2:11" s="1" customFormat="1" ht="15" customHeight="1">
      <c r="B170" s="247"/>
      <c r="C170" s="224" t="s">
        <v>2242</v>
      </c>
      <c r="D170" s="224"/>
      <c r="E170" s="224"/>
      <c r="F170" s="245" t="s">
        <v>2193</v>
      </c>
      <c r="G170" s="224"/>
      <c r="H170" s="224" t="s">
        <v>2243</v>
      </c>
      <c r="I170" s="224" t="s">
        <v>2195</v>
      </c>
      <c r="J170" s="224" t="s">
        <v>2244</v>
      </c>
      <c r="K170" s="270"/>
    </row>
    <row r="171" spans="2:11" s="1" customFormat="1" ht="15" customHeight="1">
      <c r="B171" s="247"/>
      <c r="C171" s="224" t="s">
        <v>83</v>
      </c>
      <c r="D171" s="224"/>
      <c r="E171" s="224"/>
      <c r="F171" s="245" t="s">
        <v>2193</v>
      </c>
      <c r="G171" s="224"/>
      <c r="H171" s="224" t="s">
        <v>2260</v>
      </c>
      <c r="I171" s="224" t="s">
        <v>2195</v>
      </c>
      <c r="J171" s="224" t="s">
        <v>2244</v>
      </c>
      <c r="K171" s="270"/>
    </row>
    <row r="172" spans="2:11" s="1" customFormat="1" ht="15" customHeight="1">
      <c r="B172" s="247"/>
      <c r="C172" s="224" t="s">
        <v>2198</v>
      </c>
      <c r="D172" s="224"/>
      <c r="E172" s="224"/>
      <c r="F172" s="245" t="s">
        <v>2199</v>
      </c>
      <c r="G172" s="224"/>
      <c r="H172" s="224" t="s">
        <v>2260</v>
      </c>
      <c r="I172" s="224" t="s">
        <v>2195</v>
      </c>
      <c r="J172" s="224">
        <v>50</v>
      </c>
      <c r="K172" s="270"/>
    </row>
    <row r="173" spans="2:11" s="1" customFormat="1" ht="15" customHeight="1">
      <c r="B173" s="247"/>
      <c r="C173" s="224" t="s">
        <v>2201</v>
      </c>
      <c r="D173" s="224"/>
      <c r="E173" s="224"/>
      <c r="F173" s="245" t="s">
        <v>2193</v>
      </c>
      <c r="G173" s="224"/>
      <c r="H173" s="224" t="s">
        <v>2260</v>
      </c>
      <c r="I173" s="224" t="s">
        <v>2203</v>
      </c>
      <c r="J173" s="224"/>
      <c r="K173" s="270"/>
    </row>
    <row r="174" spans="2:11" s="1" customFormat="1" ht="15" customHeight="1">
      <c r="B174" s="247"/>
      <c r="C174" s="224" t="s">
        <v>2212</v>
      </c>
      <c r="D174" s="224"/>
      <c r="E174" s="224"/>
      <c r="F174" s="245" t="s">
        <v>2199</v>
      </c>
      <c r="G174" s="224"/>
      <c r="H174" s="224" t="s">
        <v>2260</v>
      </c>
      <c r="I174" s="224" t="s">
        <v>2195</v>
      </c>
      <c r="J174" s="224">
        <v>50</v>
      </c>
      <c r="K174" s="270"/>
    </row>
    <row r="175" spans="2:11" s="1" customFormat="1" ht="15" customHeight="1">
      <c r="B175" s="247"/>
      <c r="C175" s="224" t="s">
        <v>2220</v>
      </c>
      <c r="D175" s="224"/>
      <c r="E175" s="224"/>
      <c r="F175" s="245" t="s">
        <v>2199</v>
      </c>
      <c r="G175" s="224"/>
      <c r="H175" s="224" t="s">
        <v>2260</v>
      </c>
      <c r="I175" s="224" t="s">
        <v>2195</v>
      </c>
      <c r="J175" s="224">
        <v>50</v>
      </c>
      <c r="K175" s="270"/>
    </row>
    <row r="176" spans="2:11" s="1" customFormat="1" ht="15" customHeight="1">
      <c r="B176" s="247"/>
      <c r="C176" s="224" t="s">
        <v>2218</v>
      </c>
      <c r="D176" s="224"/>
      <c r="E176" s="224"/>
      <c r="F176" s="245" t="s">
        <v>2199</v>
      </c>
      <c r="G176" s="224"/>
      <c r="H176" s="224" t="s">
        <v>2260</v>
      </c>
      <c r="I176" s="224" t="s">
        <v>2195</v>
      </c>
      <c r="J176" s="224">
        <v>50</v>
      </c>
      <c r="K176" s="270"/>
    </row>
    <row r="177" spans="2:11" s="1" customFormat="1" ht="15" customHeight="1">
      <c r="B177" s="247"/>
      <c r="C177" s="224" t="s">
        <v>104</v>
      </c>
      <c r="D177" s="224"/>
      <c r="E177" s="224"/>
      <c r="F177" s="245" t="s">
        <v>2193</v>
      </c>
      <c r="G177" s="224"/>
      <c r="H177" s="224" t="s">
        <v>2261</v>
      </c>
      <c r="I177" s="224" t="s">
        <v>2262</v>
      </c>
      <c r="J177" s="224"/>
      <c r="K177" s="270"/>
    </row>
    <row r="178" spans="2:11" s="1" customFormat="1" ht="15" customHeight="1">
      <c r="B178" s="247"/>
      <c r="C178" s="224" t="s">
        <v>55</v>
      </c>
      <c r="D178" s="224"/>
      <c r="E178" s="224"/>
      <c r="F178" s="245" t="s">
        <v>2193</v>
      </c>
      <c r="G178" s="224"/>
      <c r="H178" s="224" t="s">
        <v>2263</v>
      </c>
      <c r="I178" s="224" t="s">
        <v>2264</v>
      </c>
      <c r="J178" s="224">
        <v>1</v>
      </c>
      <c r="K178" s="270"/>
    </row>
    <row r="179" spans="2:11" s="1" customFormat="1" ht="15" customHeight="1">
      <c r="B179" s="247"/>
      <c r="C179" s="224" t="s">
        <v>51</v>
      </c>
      <c r="D179" s="224"/>
      <c r="E179" s="224"/>
      <c r="F179" s="245" t="s">
        <v>2193</v>
      </c>
      <c r="G179" s="224"/>
      <c r="H179" s="224" t="s">
        <v>2265</v>
      </c>
      <c r="I179" s="224" t="s">
        <v>2195</v>
      </c>
      <c r="J179" s="224">
        <v>20</v>
      </c>
      <c r="K179" s="270"/>
    </row>
    <row r="180" spans="2:11" s="1" customFormat="1" ht="15" customHeight="1">
      <c r="B180" s="247"/>
      <c r="C180" s="224" t="s">
        <v>52</v>
      </c>
      <c r="D180" s="224"/>
      <c r="E180" s="224"/>
      <c r="F180" s="245" t="s">
        <v>2193</v>
      </c>
      <c r="G180" s="224"/>
      <c r="H180" s="224" t="s">
        <v>2266</v>
      </c>
      <c r="I180" s="224" t="s">
        <v>2195</v>
      </c>
      <c r="J180" s="224">
        <v>255</v>
      </c>
      <c r="K180" s="270"/>
    </row>
    <row r="181" spans="2:11" s="1" customFormat="1" ht="15" customHeight="1">
      <c r="B181" s="247"/>
      <c r="C181" s="224" t="s">
        <v>105</v>
      </c>
      <c r="D181" s="224"/>
      <c r="E181" s="224"/>
      <c r="F181" s="245" t="s">
        <v>2193</v>
      </c>
      <c r="G181" s="224"/>
      <c r="H181" s="224" t="s">
        <v>2157</v>
      </c>
      <c r="I181" s="224" t="s">
        <v>2195</v>
      </c>
      <c r="J181" s="224">
        <v>10</v>
      </c>
      <c r="K181" s="270"/>
    </row>
    <row r="182" spans="2:11" s="1" customFormat="1" ht="15" customHeight="1">
      <c r="B182" s="247"/>
      <c r="C182" s="224" t="s">
        <v>106</v>
      </c>
      <c r="D182" s="224"/>
      <c r="E182" s="224"/>
      <c r="F182" s="245" t="s">
        <v>2193</v>
      </c>
      <c r="G182" s="224"/>
      <c r="H182" s="224" t="s">
        <v>2267</v>
      </c>
      <c r="I182" s="224" t="s">
        <v>2228</v>
      </c>
      <c r="J182" s="224"/>
      <c r="K182" s="270"/>
    </row>
    <row r="183" spans="2:11" s="1" customFormat="1" ht="15" customHeight="1">
      <c r="B183" s="247"/>
      <c r="C183" s="224" t="s">
        <v>2268</v>
      </c>
      <c r="D183" s="224"/>
      <c r="E183" s="224"/>
      <c r="F183" s="245" t="s">
        <v>2193</v>
      </c>
      <c r="G183" s="224"/>
      <c r="H183" s="224" t="s">
        <v>2269</v>
      </c>
      <c r="I183" s="224" t="s">
        <v>2228</v>
      </c>
      <c r="J183" s="224"/>
      <c r="K183" s="270"/>
    </row>
    <row r="184" spans="2:11" s="1" customFormat="1" ht="15" customHeight="1">
      <c r="B184" s="247"/>
      <c r="C184" s="224" t="s">
        <v>2257</v>
      </c>
      <c r="D184" s="224"/>
      <c r="E184" s="224"/>
      <c r="F184" s="245" t="s">
        <v>2193</v>
      </c>
      <c r="G184" s="224"/>
      <c r="H184" s="224" t="s">
        <v>2270</v>
      </c>
      <c r="I184" s="224" t="s">
        <v>2228</v>
      </c>
      <c r="J184" s="224"/>
      <c r="K184" s="270"/>
    </row>
    <row r="185" spans="2:11" s="1" customFormat="1" ht="15" customHeight="1">
      <c r="B185" s="247"/>
      <c r="C185" s="224" t="s">
        <v>108</v>
      </c>
      <c r="D185" s="224"/>
      <c r="E185" s="224"/>
      <c r="F185" s="245" t="s">
        <v>2199</v>
      </c>
      <c r="G185" s="224"/>
      <c r="H185" s="224" t="s">
        <v>2271</v>
      </c>
      <c r="I185" s="224" t="s">
        <v>2195</v>
      </c>
      <c r="J185" s="224">
        <v>50</v>
      </c>
      <c r="K185" s="270"/>
    </row>
    <row r="186" spans="2:11" s="1" customFormat="1" ht="15" customHeight="1">
      <c r="B186" s="247"/>
      <c r="C186" s="224" t="s">
        <v>2272</v>
      </c>
      <c r="D186" s="224"/>
      <c r="E186" s="224"/>
      <c r="F186" s="245" t="s">
        <v>2199</v>
      </c>
      <c r="G186" s="224"/>
      <c r="H186" s="224" t="s">
        <v>2273</v>
      </c>
      <c r="I186" s="224" t="s">
        <v>2274</v>
      </c>
      <c r="J186" s="224"/>
      <c r="K186" s="270"/>
    </row>
    <row r="187" spans="2:11" s="1" customFormat="1" ht="15" customHeight="1">
      <c r="B187" s="247"/>
      <c r="C187" s="224" t="s">
        <v>2275</v>
      </c>
      <c r="D187" s="224"/>
      <c r="E187" s="224"/>
      <c r="F187" s="245" t="s">
        <v>2199</v>
      </c>
      <c r="G187" s="224"/>
      <c r="H187" s="224" t="s">
        <v>2276</v>
      </c>
      <c r="I187" s="224" t="s">
        <v>2274</v>
      </c>
      <c r="J187" s="224"/>
      <c r="K187" s="270"/>
    </row>
    <row r="188" spans="2:11" s="1" customFormat="1" ht="15" customHeight="1">
      <c r="B188" s="247"/>
      <c r="C188" s="224" t="s">
        <v>2277</v>
      </c>
      <c r="D188" s="224"/>
      <c r="E188" s="224"/>
      <c r="F188" s="245" t="s">
        <v>2199</v>
      </c>
      <c r="G188" s="224"/>
      <c r="H188" s="224" t="s">
        <v>2278</v>
      </c>
      <c r="I188" s="224" t="s">
        <v>2274</v>
      </c>
      <c r="J188" s="224"/>
      <c r="K188" s="270"/>
    </row>
    <row r="189" spans="2:11" s="1" customFormat="1" ht="15" customHeight="1">
      <c r="B189" s="247"/>
      <c r="C189" s="283" t="s">
        <v>2279</v>
      </c>
      <c r="D189" s="224"/>
      <c r="E189" s="224"/>
      <c r="F189" s="245" t="s">
        <v>2199</v>
      </c>
      <c r="G189" s="224"/>
      <c r="H189" s="224" t="s">
        <v>2280</v>
      </c>
      <c r="I189" s="224" t="s">
        <v>2281</v>
      </c>
      <c r="J189" s="284" t="s">
        <v>2282</v>
      </c>
      <c r="K189" s="270"/>
    </row>
    <row r="190" spans="2:11" s="1" customFormat="1" ht="15" customHeight="1">
      <c r="B190" s="247"/>
      <c r="C190" s="283" t="s">
        <v>40</v>
      </c>
      <c r="D190" s="224"/>
      <c r="E190" s="224"/>
      <c r="F190" s="245" t="s">
        <v>2193</v>
      </c>
      <c r="G190" s="224"/>
      <c r="H190" s="221" t="s">
        <v>2283</v>
      </c>
      <c r="I190" s="224" t="s">
        <v>2284</v>
      </c>
      <c r="J190" s="224"/>
      <c r="K190" s="270"/>
    </row>
    <row r="191" spans="2:11" s="1" customFormat="1" ht="15" customHeight="1">
      <c r="B191" s="247"/>
      <c r="C191" s="283" t="s">
        <v>2285</v>
      </c>
      <c r="D191" s="224"/>
      <c r="E191" s="224"/>
      <c r="F191" s="245" t="s">
        <v>2193</v>
      </c>
      <c r="G191" s="224"/>
      <c r="H191" s="224" t="s">
        <v>2286</v>
      </c>
      <c r="I191" s="224" t="s">
        <v>2228</v>
      </c>
      <c r="J191" s="224"/>
      <c r="K191" s="270"/>
    </row>
    <row r="192" spans="2:11" s="1" customFormat="1" ht="15" customHeight="1">
      <c r="B192" s="247"/>
      <c r="C192" s="283" t="s">
        <v>2287</v>
      </c>
      <c r="D192" s="224"/>
      <c r="E192" s="224"/>
      <c r="F192" s="245" t="s">
        <v>2193</v>
      </c>
      <c r="G192" s="224"/>
      <c r="H192" s="224" t="s">
        <v>2288</v>
      </c>
      <c r="I192" s="224" t="s">
        <v>2228</v>
      </c>
      <c r="J192" s="224"/>
      <c r="K192" s="270"/>
    </row>
    <row r="193" spans="2:11" s="1" customFormat="1" ht="15" customHeight="1">
      <c r="B193" s="247"/>
      <c r="C193" s="283" t="s">
        <v>2289</v>
      </c>
      <c r="D193" s="224"/>
      <c r="E193" s="224"/>
      <c r="F193" s="245" t="s">
        <v>2199</v>
      </c>
      <c r="G193" s="224"/>
      <c r="H193" s="224" t="s">
        <v>2290</v>
      </c>
      <c r="I193" s="224" t="s">
        <v>2228</v>
      </c>
      <c r="J193" s="224"/>
      <c r="K193" s="270"/>
    </row>
    <row r="194" spans="2:11" s="1" customFormat="1" ht="15" customHeight="1">
      <c r="B194" s="276"/>
      <c r="C194" s="285"/>
      <c r="D194" s="256"/>
      <c r="E194" s="256"/>
      <c r="F194" s="256"/>
      <c r="G194" s="256"/>
      <c r="H194" s="256"/>
      <c r="I194" s="256"/>
      <c r="J194" s="256"/>
      <c r="K194" s="277"/>
    </row>
    <row r="195" spans="2:11" s="1" customFormat="1" ht="18.75" customHeight="1">
      <c r="B195" s="258"/>
      <c r="C195" s="268"/>
      <c r="D195" s="268"/>
      <c r="E195" s="268"/>
      <c r="F195" s="278"/>
      <c r="G195" s="268"/>
      <c r="H195" s="268"/>
      <c r="I195" s="268"/>
      <c r="J195" s="268"/>
      <c r="K195" s="258"/>
    </row>
    <row r="196" spans="2:11" s="1" customFormat="1" ht="18.75" customHeight="1">
      <c r="B196" s="258"/>
      <c r="C196" s="268"/>
      <c r="D196" s="268"/>
      <c r="E196" s="268"/>
      <c r="F196" s="278"/>
      <c r="G196" s="268"/>
      <c r="H196" s="268"/>
      <c r="I196" s="268"/>
      <c r="J196" s="268"/>
      <c r="K196" s="258"/>
    </row>
    <row r="197" spans="2:11" s="1" customFormat="1" ht="18.75" customHeight="1"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</row>
    <row r="198" spans="2:11" s="1" customFormat="1" ht="13.5">
      <c r="B198" s="213"/>
      <c r="C198" s="214"/>
      <c r="D198" s="214"/>
      <c r="E198" s="214"/>
      <c r="F198" s="214"/>
      <c r="G198" s="214"/>
      <c r="H198" s="214"/>
      <c r="I198" s="214"/>
      <c r="J198" s="214"/>
      <c r="K198" s="215"/>
    </row>
    <row r="199" spans="2:11" s="1" customFormat="1" ht="21">
      <c r="B199" s="216"/>
      <c r="C199" s="348" t="s">
        <v>2291</v>
      </c>
      <c r="D199" s="348"/>
      <c r="E199" s="348"/>
      <c r="F199" s="348"/>
      <c r="G199" s="348"/>
      <c r="H199" s="348"/>
      <c r="I199" s="348"/>
      <c r="J199" s="348"/>
      <c r="K199" s="217"/>
    </row>
    <row r="200" spans="2:11" s="1" customFormat="1" ht="25.5" customHeight="1">
      <c r="B200" s="216"/>
      <c r="C200" s="286" t="s">
        <v>2292</v>
      </c>
      <c r="D200" s="286"/>
      <c r="E200" s="286"/>
      <c r="F200" s="286" t="s">
        <v>2293</v>
      </c>
      <c r="G200" s="287"/>
      <c r="H200" s="349" t="s">
        <v>2294</v>
      </c>
      <c r="I200" s="349"/>
      <c r="J200" s="349"/>
      <c r="K200" s="217"/>
    </row>
    <row r="201" spans="2:11" s="1" customFormat="1" ht="5.25" customHeight="1">
      <c r="B201" s="247"/>
      <c r="C201" s="242"/>
      <c r="D201" s="242"/>
      <c r="E201" s="242"/>
      <c r="F201" s="242"/>
      <c r="G201" s="268"/>
      <c r="H201" s="242"/>
      <c r="I201" s="242"/>
      <c r="J201" s="242"/>
      <c r="K201" s="270"/>
    </row>
    <row r="202" spans="2:11" s="1" customFormat="1" ht="15" customHeight="1">
      <c r="B202" s="247"/>
      <c r="C202" s="224" t="s">
        <v>2284</v>
      </c>
      <c r="D202" s="224"/>
      <c r="E202" s="224"/>
      <c r="F202" s="245" t="s">
        <v>41</v>
      </c>
      <c r="G202" s="224"/>
      <c r="H202" s="350" t="s">
        <v>2295</v>
      </c>
      <c r="I202" s="350"/>
      <c r="J202" s="350"/>
      <c r="K202" s="270"/>
    </row>
    <row r="203" spans="2:11" s="1" customFormat="1" ht="15" customHeight="1">
      <c r="B203" s="247"/>
      <c r="C203" s="224"/>
      <c r="D203" s="224"/>
      <c r="E203" s="224"/>
      <c r="F203" s="245" t="s">
        <v>42</v>
      </c>
      <c r="G203" s="224"/>
      <c r="H203" s="350" t="s">
        <v>2296</v>
      </c>
      <c r="I203" s="350"/>
      <c r="J203" s="350"/>
      <c r="K203" s="270"/>
    </row>
    <row r="204" spans="2:11" s="1" customFormat="1" ht="15" customHeight="1">
      <c r="B204" s="247"/>
      <c r="C204" s="224"/>
      <c r="D204" s="224"/>
      <c r="E204" s="224"/>
      <c r="F204" s="245" t="s">
        <v>45</v>
      </c>
      <c r="G204" s="224"/>
      <c r="H204" s="350" t="s">
        <v>2297</v>
      </c>
      <c r="I204" s="350"/>
      <c r="J204" s="350"/>
      <c r="K204" s="270"/>
    </row>
    <row r="205" spans="2:11" s="1" customFormat="1" ht="15" customHeight="1">
      <c r="B205" s="247"/>
      <c r="C205" s="224"/>
      <c r="D205" s="224"/>
      <c r="E205" s="224"/>
      <c r="F205" s="245" t="s">
        <v>43</v>
      </c>
      <c r="G205" s="224"/>
      <c r="H205" s="350" t="s">
        <v>2298</v>
      </c>
      <c r="I205" s="350"/>
      <c r="J205" s="350"/>
      <c r="K205" s="270"/>
    </row>
    <row r="206" spans="2:11" s="1" customFormat="1" ht="15" customHeight="1">
      <c r="B206" s="247"/>
      <c r="C206" s="224"/>
      <c r="D206" s="224"/>
      <c r="E206" s="224"/>
      <c r="F206" s="245" t="s">
        <v>44</v>
      </c>
      <c r="G206" s="224"/>
      <c r="H206" s="350" t="s">
        <v>2299</v>
      </c>
      <c r="I206" s="350"/>
      <c r="J206" s="350"/>
      <c r="K206" s="270"/>
    </row>
    <row r="207" spans="2:11" s="1" customFormat="1" ht="15" customHeight="1">
      <c r="B207" s="247"/>
      <c r="C207" s="224"/>
      <c r="D207" s="224"/>
      <c r="E207" s="224"/>
      <c r="F207" s="245"/>
      <c r="G207" s="224"/>
      <c r="H207" s="224"/>
      <c r="I207" s="224"/>
      <c r="J207" s="224"/>
      <c r="K207" s="270"/>
    </row>
    <row r="208" spans="2:11" s="1" customFormat="1" ht="15" customHeight="1">
      <c r="B208" s="247"/>
      <c r="C208" s="224" t="s">
        <v>2240</v>
      </c>
      <c r="D208" s="224"/>
      <c r="E208" s="224"/>
      <c r="F208" s="245" t="s">
        <v>2135</v>
      </c>
      <c r="G208" s="224"/>
      <c r="H208" s="350" t="s">
        <v>2300</v>
      </c>
      <c r="I208" s="350"/>
      <c r="J208" s="350"/>
      <c r="K208" s="270"/>
    </row>
    <row r="209" spans="2:11" s="1" customFormat="1" ht="15" customHeight="1">
      <c r="B209" s="247"/>
      <c r="C209" s="224"/>
      <c r="D209" s="224"/>
      <c r="E209" s="224"/>
      <c r="F209" s="245" t="s">
        <v>76</v>
      </c>
      <c r="G209" s="224"/>
      <c r="H209" s="350" t="s">
        <v>2139</v>
      </c>
      <c r="I209" s="350"/>
      <c r="J209" s="350"/>
      <c r="K209" s="270"/>
    </row>
    <row r="210" spans="2:11" s="1" customFormat="1" ht="15" customHeight="1">
      <c r="B210" s="247"/>
      <c r="C210" s="224"/>
      <c r="D210" s="224"/>
      <c r="E210" s="224"/>
      <c r="F210" s="245" t="s">
        <v>2137</v>
      </c>
      <c r="G210" s="224"/>
      <c r="H210" s="350" t="s">
        <v>2301</v>
      </c>
      <c r="I210" s="350"/>
      <c r="J210" s="350"/>
      <c r="K210" s="270"/>
    </row>
    <row r="211" spans="2:11" s="1" customFormat="1" ht="15" customHeight="1">
      <c r="B211" s="288"/>
      <c r="C211" s="224"/>
      <c r="D211" s="224"/>
      <c r="E211" s="224"/>
      <c r="F211" s="245" t="s">
        <v>2140</v>
      </c>
      <c r="G211" s="283"/>
      <c r="H211" s="351" t="s">
        <v>2141</v>
      </c>
      <c r="I211" s="351"/>
      <c r="J211" s="351"/>
      <c r="K211" s="289"/>
    </row>
    <row r="212" spans="2:11" s="1" customFormat="1" ht="15" customHeight="1">
      <c r="B212" s="288"/>
      <c r="C212" s="224"/>
      <c r="D212" s="224"/>
      <c r="E212" s="224"/>
      <c r="F212" s="245" t="s">
        <v>1117</v>
      </c>
      <c r="G212" s="283"/>
      <c r="H212" s="351" t="s">
        <v>2302</v>
      </c>
      <c r="I212" s="351"/>
      <c r="J212" s="351"/>
      <c r="K212" s="289"/>
    </row>
    <row r="213" spans="2:11" s="1" customFormat="1" ht="15" customHeight="1">
      <c r="B213" s="288"/>
      <c r="C213" s="224"/>
      <c r="D213" s="224"/>
      <c r="E213" s="224"/>
      <c r="F213" s="245"/>
      <c r="G213" s="283"/>
      <c r="H213" s="274"/>
      <c r="I213" s="274"/>
      <c r="J213" s="274"/>
      <c r="K213" s="289"/>
    </row>
    <row r="214" spans="2:11" s="1" customFormat="1" ht="15" customHeight="1">
      <c r="B214" s="288"/>
      <c r="C214" s="224" t="s">
        <v>2264</v>
      </c>
      <c r="D214" s="224"/>
      <c r="E214" s="224"/>
      <c r="F214" s="245">
        <v>1</v>
      </c>
      <c r="G214" s="283"/>
      <c r="H214" s="351" t="s">
        <v>2303</v>
      </c>
      <c r="I214" s="351"/>
      <c r="J214" s="351"/>
      <c r="K214" s="289"/>
    </row>
    <row r="215" spans="2:11" s="1" customFormat="1" ht="15" customHeight="1">
      <c r="B215" s="288"/>
      <c r="C215" s="224"/>
      <c r="D215" s="224"/>
      <c r="E215" s="224"/>
      <c r="F215" s="245">
        <v>2</v>
      </c>
      <c r="G215" s="283"/>
      <c r="H215" s="351" t="s">
        <v>2304</v>
      </c>
      <c r="I215" s="351"/>
      <c r="J215" s="351"/>
      <c r="K215" s="289"/>
    </row>
    <row r="216" spans="2:11" s="1" customFormat="1" ht="15" customHeight="1">
      <c r="B216" s="288"/>
      <c r="C216" s="224"/>
      <c r="D216" s="224"/>
      <c r="E216" s="224"/>
      <c r="F216" s="245">
        <v>3</v>
      </c>
      <c r="G216" s="283"/>
      <c r="H216" s="351" t="s">
        <v>2305</v>
      </c>
      <c r="I216" s="351"/>
      <c r="J216" s="351"/>
      <c r="K216" s="289"/>
    </row>
    <row r="217" spans="2:11" s="1" customFormat="1" ht="15" customHeight="1">
      <c r="B217" s="288"/>
      <c r="C217" s="224"/>
      <c r="D217" s="224"/>
      <c r="E217" s="224"/>
      <c r="F217" s="245">
        <v>4</v>
      </c>
      <c r="G217" s="283"/>
      <c r="H217" s="351" t="s">
        <v>2306</v>
      </c>
      <c r="I217" s="351"/>
      <c r="J217" s="351"/>
      <c r="K217" s="289"/>
    </row>
    <row r="218" spans="2:11" s="1" customFormat="1" ht="12.75" customHeight="1">
      <c r="B218" s="290"/>
      <c r="C218" s="291"/>
      <c r="D218" s="291"/>
      <c r="E218" s="291"/>
      <c r="F218" s="291"/>
      <c r="G218" s="291"/>
      <c r="H218" s="291"/>
      <c r="I218" s="291"/>
      <c r="J218" s="291"/>
      <c r="K218" s="29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Sborník ÚOŽI</vt:lpstr>
      <vt:lpstr>02 - ÚRS</vt:lpstr>
      <vt:lpstr>03 - VRN+VON </vt:lpstr>
      <vt:lpstr>Pokyny pro vyplnění</vt:lpstr>
      <vt:lpstr>'01 - Sborník ÚOŽI'!Názvy_tisku</vt:lpstr>
      <vt:lpstr>'02 - ÚRS'!Názvy_tisku</vt:lpstr>
      <vt:lpstr>'03 - VRN+VON '!Názvy_tisku</vt:lpstr>
      <vt:lpstr>'Rekapitulace stavby'!Názvy_tisku</vt:lpstr>
      <vt:lpstr>'01 - Sborník ÚOŽI'!Oblast_tisku</vt:lpstr>
      <vt:lpstr>'02 - ÚRS'!Oblast_tisku</vt:lpstr>
      <vt:lpstr>'03 - VRN+VON 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Hojgrová Janka, Ing.</dc:creator>
  <cp:lastModifiedBy>Duda Vlastimil, Ing.</cp:lastModifiedBy>
  <dcterms:created xsi:type="dcterms:W3CDTF">2022-11-07T13:16:44Z</dcterms:created>
  <dcterms:modified xsi:type="dcterms:W3CDTF">2022-11-10T11:49:56Z</dcterms:modified>
</cp:coreProperties>
</file>